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TOS\PROJETOS PREFEITURA\CASA DE CULTURA 4º ETAPA\"/>
    </mc:Choice>
  </mc:AlternateContent>
  <bookViews>
    <workbookView xWindow="0" yWindow="0" windowWidth="24000" windowHeight="96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Plan1!$A$1:$K$164</definedName>
  </definedNames>
  <calcPr calcId="162913"/>
</workbook>
</file>

<file path=xl/calcChain.xml><?xml version="1.0" encoding="utf-8"?>
<calcChain xmlns="http://schemas.openxmlformats.org/spreadsheetml/2006/main">
  <c r="H106" i="1" l="1"/>
  <c r="I106" i="1" s="1"/>
  <c r="H103" i="1"/>
  <c r="I103" i="1" s="1"/>
  <c r="H118" i="1" l="1"/>
  <c r="I118" i="1" s="1"/>
  <c r="H116" i="1"/>
  <c r="I116" i="1" s="1"/>
  <c r="L112" i="1"/>
  <c r="L113" i="1"/>
  <c r="H71" i="1"/>
  <c r="I71" i="1" s="1"/>
  <c r="H69" i="1"/>
  <c r="I69" i="1" s="1"/>
  <c r="H67" i="1"/>
  <c r="I67" i="1" s="1"/>
  <c r="H64" i="1"/>
  <c r="I64" i="1" s="1"/>
  <c r="H62" i="1"/>
  <c r="I62" i="1" s="1"/>
  <c r="I59" i="1"/>
  <c r="H59" i="1"/>
  <c r="H57" i="1"/>
  <c r="I57" i="1" s="1"/>
  <c r="H54" i="1"/>
  <c r="I54" i="1" s="1"/>
  <c r="H51" i="1"/>
  <c r="I51" i="1" s="1"/>
  <c r="H49" i="1"/>
  <c r="I49" i="1" s="1"/>
  <c r="H47" i="1"/>
  <c r="I47" i="1" s="1"/>
  <c r="H37" i="1"/>
  <c r="I37" i="1" s="1"/>
  <c r="H34" i="1"/>
  <c r="I34" i="1" s="1"/>
  <c r="I29" i="1"/>
  <c r="H29" i="1"/>
  <c r="H25" i="1"/>
  <c r="I25" i="1" s="1"/>
  <c r="H22" i="1"/>
  <c r="I22" i="1" s="1"/>
  <c r="L17" i="1" l="1"/>
  <c r="I146" i="1" l="1"/>
  <c r="I139" i="1"/>
  <c r="I134" i="1"/>
  <c r="I120" i="1"/>
  <c r="I100" i="1"/>
  <c r="I44" i="1"/>
  <c r="H79" i="1"/>
  <c r="I79" i="1" s="1"/>
  <c r="L79" i="1"/>
  <c r="L42" i="1" l="1"/>
  <c r="H42" i="1"/>
  <c r="I42" i="1" s="1"/>
  <c r="H123" i="1"/>
  <c r="I123" i="1" s="1"/>
  <c r="H122" i="1"/>
  <c r="I122" i="1" s="1"/>
  <c r="L122" i="1"/>
  <c r="L123" i="1"/>
  <c r="H136" i="1" l="1"/>
  <c r="I136" i="1" s="1"/>
  <c r="J146" i="1" l="1"/>
  <c r="L47" i="1"/>
  <c r="L54" i="1"/>
  <c r="L18" i="1"/>
  <c r="L19" i="1"/>
  <c r="L21" i="1"/>
  <c r="L22" i="1"/>
  <c r="L23" i="1"/>
  <c r="L25" i="1"/>
  <c r="L26" i="1"/>
  <c r="L28" i="1"/>
  <c r="L29" i="1"/>
  <c r="L30" i="1"/>
  <c r="L31" i="1"/>
  <c r="L33" i="1"/>
  <c r="L34" i="1"/>
  <c r="L36" i="1"/>
  <c r="L37" i="1"/>
  <c r="L38" i="1"/>
  <c r="L40" i="1"/>
  <c r="L41" i="1"/>
  <c r="H26" i="1" l="1"/>
  <c r="I26" i="1" s="1"/>
  <c r="L24" i="1"/>
  <c r="L106" i="1"/>
  <c r="L105" i="1"/>
  <c r="H105" i="1"/>
  <c r="I105" i="1" s="1"/>
  <c r="L104" i="1"/>
  <c r="L137" i="1"/>
  <c r="H137" i="1"/>
  <c r="I137" i="1" s="1"/>
  <c r="L135" i="1"/>
  <c r="H135" i="1"/>
  <c r="I135" i="1" s="1"/>
  <c r="L134" i="1"/>
  <c r="L131" i="1"/>
  <c r="H13" i="1"/>
  <c r="I13" i="1" s="1"/>
  <c r="I12" i="1" s="1"/>
  <c r="H31" i="1"/>
  <c r="I31" i="1" s="1"/>
  <c r="H33" i="1"/>
  <c r="H38" i="1"/>
  <c r="H36" i="1"/>
  <c r="H23" i="1"/>
  <c r="H21" i="1"/>
  <c r="H30" i="1"/>
  <c r="H28" i="1"/>
  <c r="L144" i="1"/>
  <c r="H144" i="1"/>
  <c r="I144" i="1" s="1"/>
  <c r="L133" i="1" l="1"/>
  <c r="L139" i="1"/>
  <c r="L140" i="1"/>
  <c r="L141" i="1"/>
  <c r="L142" i="1"/>
  <c r="L143" i="1"/>
  <c r="L145" i="1"/>
  <c r="H143" i="1"/>
  <c r="I143" i="1" s="1"/>
  <c r="H142" i="1"/>
  <c r="I142" i="1" s="1"/>
  <c r="H141" i="1"/>
  <c r="I141" i="1" s="1"/>
  <c r="H140" i="1"/>
  <c r="I140" i="1" s="1"/>
  <c r="H131" i="1"/>
  <c r="I131" i="1" s="1"/>
  <c r="H129" i="1"/>
  <c r="I129" i="1" s="1"/>
  <c r="L128" i="1"/>
  <c r="L129" i="1"/>
  <c r="H128" i="1"/>
  <c r="I128" i="1" s="1"/>
  <c r="L124" i="1"/>
  <c r="L125" i="1"/>
  <c r="L126" i="1"/>
  <c r="L127" i="1"/>
  <c r="L130" i="1"/>
  <c r="L132" i="1"/>
  <c r="H121" i="1"/>
  <c r="I121" i="1" s="1"/>
  <c r="L119" i="1"/>
  <c r="L120" i="1"/>
  <c r="L121" i="1"/>
  <c r="H132" i="1"/>
  <c r="I132" i="1" s="1"/>
  <c r="H130" i="1"/>
  <c r="I130" i="1" s="1"/>
  <c r="H127" i="1"/>
  <c r="I127" i="1" s="1"/>
  <c r="H126" i="1"/>
  <c r="I126" i="1" s="1"/>
  <c r="H125" i="1"/>
  <c r="I125" i="1" s="1"/>
  <c r="H124" i="1"/>
  <c r="I124" i="1" s="1"/>
  <c r="L148" i="1"/>
  <c r="L146" i="1"/>
  <c r="L147" i="1"/>
  <c r="L149" i="1"/>
  <c r="H147" i="1"/>
  <c r="I147" i="1" s="1"/>
  <c r="H148" i="1"/>
  <c r="I148" i="1" s="1"/>
  <c r="L98" i="1" l="1"/>
  <c r="H98" i="1"/>
  <c r="I98" i="1" s="1"/>
  <c r="L97" i="1"/>
  <c r="H97" i="1"/>
  <c r="I97" i="1" s="1"/>
  <c r="L96" i="1"/>
  <c r="H96" i="1"/>
  <c r="I96" i="1" s="1"/>
  <c r="L94" i="1"/>
  <c r="L95" i="1"/>
  <c r="H94" i="1"/>
  <c r="I94" i="1" s="1"/>
  <c r="L93" i="1"/>
  <c r="H93" i="1"/>
  <c r="I93" i="1" s="1"/>
  <c r="L92" i="1"/>
  <c r="H92" i="1"/>
  <c r="I92" i="1" s="1"/>
  <c r="L91" i="1"/>
  <c r="L90" i="1"/>
  <c r="I90" i="1" l="1"/>
  <c r="H117" i="1"/>
  <c r="I117" i="1" s="1"/>
  <c r="H113" i="1"/>
  <c r="I113" i="1" s="1"/>
  <c r="H112" i="1"/>
  <c r="I112" i="1" s="1"/>
  <c r="L116" i="1"/>
  <c r="L115" i="1"/>
  <c r="H115" i="1"/>
  <c r="I115" i="1" s="1"/>
  <c r="L114" i="1"/>
  <c r="L111" i="1"/>
  <c r="H111" i="1"/>
  <c r="I111" i="1" s="1"/>
  <c r="L110" i="1"/>
  <c r="H110" i="1"/>
  <c r="I110" i="1" s="1"/>
  <c r="L109" i="1"/>
  <c r="L108" i="1"/>
  <c r="L89" i="1"/>
  <c r="L101" i="1"/>
  <c r="L102" i="1"/>
  <c r="L103" i="1"/>
  <c r="H102" i="1"/>
  <c r="I102" i="1" s="1"/>
  <c r="M100" i="1"/>
  <c r="L100" i="1" s="1"/>
  <c r="L88" i="1"/>
  <c r="H88" i="1"/>
  <c r="I88" i="1" s="1"/>
  <c r="L87" i="1"/>
  <c r="L86" i="1"/>
  <c r="H86" i="1"/>
  <c r="I86" i="1" s="1"/>
  <c r="L85" i="1"/>
  <c r="H85" i="1"/>
  <c r="I85" i="1" s="1"/>
  <c r="L84" i="1"/>
  <c r="H81" i="1"/>
  <c r="I81" i="1" s="1"/>
  <c r="L81" i="1"/>
  <c r="H82" i="1"/>
  <c r="I82" i="1" s="1"/>
  <c r="L82" i="1"/>
  <c r="H83" i="1"/>
  <c r="I83" i="1" s="1"/>
  <c r="L83" i="1"/>
  <c r="H80" i="1"/>
  <c r="I80" i="1" s="1"/>
  <c r="I73" i="1" s="1"/>
  <c r="L78" i="1"/>
  <c r="I108" i="1" l="1"/>
  <c r="L77" i="1" l="1"/>
  <c r="H77" i="1"/>
  <c r="I77" i="1" s="1"/>
  <c r="L76" i="1"/>
  <c r="L75" i="1"/>
  <c r="H75" i="1"/>
  <c r="I75" i="1" s="1"/>
  <c r="L74" i="1"/>
  <c r="L73" i="1"/>
  <c r="L65" i="1" l="1"/>
  <c r="L60" i="1"/>
  <c r="L56" i="1"/>
  <c r="L55" i="1"/>
  <c r="L52" i="1"/>
  <c r="L45" i="1"/>
  <c r="L44" i="1"/>
  <c r="I38" i="1"/>
  <c r="I23" i="1"/>
  <c r="I30" i="1"/>
  <c r="H19" i="1"/>
  <c r="I19" i="1" s="1"/>
  <c r="H41" i="1"/>
  <c r="I41" i="1" s="1"/>
  <c r="L11" i="1" l="1"/>
  <c r="L12" i="1"/>
  <c r="L13" i="1"/>
  <c r="L14" i="1"/>
  <c r="L15" i="1"/>
  <c r="L16" i="1"/>
  <c r="L27" i="1"/>
  <c r="L20" i="1"/>
  <c r="L32" i="1"/>
  <c r="L35" i="1"/>
  <c r="L39" i="1"/>
  <c r="L43" i="1"/>
  <c r="L150" i="1"/>
  <c r="L151" i="1"/>
  <c r="L153" i="1"/>
  <c r="L154" i="1"/>
  <c r="I28" i="1" l="1"/>
  <c r="I21" i="1"/>
  <c r="I33" i="1"/>
  <c r="I36" i="1"/>
  <c r="H40" i="1"/>
  <c r="I40" i="1" s="1"/>
  <c r="H17" i="1" l="1"/>
  <c r="I17" i="1" s="1"/>
  <c r="H18" i="1"/>
  <c r="I18" i="1" s="1"/>
  <c r="I15" i="1" s="1"/>
  <c r="I153" i="1" s="1"/>
  <c r="H151" i="1"/>
  <c r="I151" i="1" s="1"/>
  <c r="G5" i="1" l="1"/>
  <c r="N40" i="1"/>
</calcChain>
</file>

<file path=xl/sharedStrings.xml><?xml version="1.0" encoding="utf-8"?>
<sst xmlns="http://schemas.openxmlformats.org/spreadsheetml/2006/main" count="371" uniqueCount="246">
  <si>
    <t>PLANILHA ORÇAMENTÁRIA</t>
  </si>
  <si>
    <t xml:space="preserve">          Custo Unitário</t>
  </si>
  <si>
    <t>Quantidades</t>
  </si>
  <si>
    <t>Material</t>
  </si>
  <si>
    <t>Mão-de-obra</t>
  </si>
  <si>
    <t>Custo Unit.</t>
  </si>
  <si>
    <t>Valor Global R$</t>
  </si>
  <si>
    <t>Referência</t>
  </si>
  <si>
    <t>Item</t>
  </si>
  <si>
    <t>Discriminação dos Serviços</t>
  </si>
  <si>
    <t>Unid</t>
  </si>
  <si>
    <t>1.0</t>
  </si>
  <si>
    <t>INSTALAÇÕES PROVISÓRIAS</t>
  </si>
  <si>
    <t>1.1</t>
  </si>
  <si>
    <t>Placa de Obra</t>
  </si>
  <si>
    <t>m2</t>
  </si>
  <si>
    <t>2.0</t>
  </si>
  <si>
    <t>3.0</t>
  </si>
  <si>
    <t>4.0</t>
  </si>
  <si>
    <t>5.0</t>
  </si>
  <si>
    <t>6.0</t>
  </si>
  <si>
    <t>7.0</t>
  </si>
  <si>
    <t>PAVIMENTAÇÃO</t>
  </si>
  <si>
    <t>Regularização de contrapiso em argamassa traço 1:4 (cimeto e areia), espessura 2cm</t>
  </si>
  <si>
    <t>8.0</t>
  </si>
  <si>
    <t>9.0</t>
  </si>
  <si>
    <t>m</t>
  </si>
  <si>
    <t>Calha em chapa de aço galvanizado, chapa nº 24, desenvolvimento 50cm</t>
  </si>
  <si>
    <t>10.0</t>
  </si>
  <si>
    <t>11.0</t>
  </si>
  <si>
    <t>Aplicação de fundo selador acrílico</t>
  </si>
  <si>
    <t>INSTALAÇÕES ELÉTRICAS</t>
  </si>
  <si>
    <t>PPCI</t>
  </si>
  <si>
    <t>Extintor de Incêndio ABC - 4KG</t>
  </si>
  <si>
    <t>Luminária de emergência tipo farolete, 2x55w, autonomia 3hrs, com bateria</t>
  </si>
  <si>
    <t>Barra anti-pânico dupla, incluso acessórios de fixação e instalação</t>
  </si>
  <si>
    <t>LIMPEZA</t>
  </si>
  <si>
    <t>Limpeza final da obra</t>
  </si>
  <si>
    <t>NORTON FACCENDA</t>
  </si>
  <si>
    <t>Arquiteturo e Urbanista - CAU-RS A45025-1</t>
  </si>
  <si>
    <t>PREFEITO MUNICIPAL SARANDI</t>
  </si>
  <si>
    <t>unid</t>
  </si>
  <si>
    <t>(Mat. + M.O.)</t>
  </si>
  <si>
    <t>(Cust. Unit. x Quant.)</t>
  </si>
  <si>
    <t>Local</t>
  </si>
  <si>
    <t>PAVIMENTO INFERIOR</t>
  </si>
  <si>
    <t>PAVIMENTO SUPERIOR</t>
  </si>
  <si>
    <t>CALÇADAS EXTERNAS</t>
  </si>
  <si>
    <t>73991/1</t>
  </si>
  <si>
    <t>Calçada pedra basalto, rej. Argamassa cimento areia, sobre colcão de pó de pedra</t>
  </si>
  <si>
    <t>Meio-fio de concreto pré moldado, comprimento 1,00m - 30x15/12cm (HxL1/L2)</t>
  </si>
  <si>
    <t>Rodapé cerâmico tipo Porcelanato polido 7cm, largura 60cm</t>
  </si>
  <si>
    <t>Rodapé cerâmico tipo Porcelanato acetinado 7cm, largura 60cm</t>
  </si>
  <si>
    <t>REVESTIMENTO CERÂMICO</t>
  </si>
  <si>
    <t>Sanitário Feminino - P.D. 3,00m</t>
  </si>
  <si>
    <t>Sanitário Masculino - P.D. 3,00m</t>
  </si>
  <si>
    <t>Copa - P.D. 3,00m</t>
  </si>
  <si>
    <t>Revestimento cerâmico para para parede tipo Porcelanato polido retificado, 60x60cm</t>
  </si>
  <si>
    <t>Revestimento cerâmico para piso tipo Porcelanato polido retificado, 60x60cm</t>
  </si>
  <si>
    <t>Revestimento cerâmico para piso tipo Porcelanato acetinado retificado, 60x60cm</t>
  </si>
  <si>
    <t>PALCO EXTERNO</t>
  </si>
  <si>
    <t>Cozinha - P.D. 3,00m</t>
  </si>
  <si>
    <t>AUDITÓRIO - (PALCO INTERNO)</t>
  </si>
  <si>
    <t xml:space="preserve">FOYER </t>
  </si>
  <si>
    <t>Cozinha - P.D. 2,50m</t>
  </si>
  <si>
    <t>PALCO EXTERNO/COZINHA/DEPÓSITO</t>
  </si>
  <si>
    <t>Forro de gesso acartonado , acabamento vinílico liso em uma das faces, cor branca, borda quadrada, esp: 9.5mm, 625x625mm(LxC)</t>
  </si>
  <si>
    <t>Entarugamento com tubos de aço, para a fixação de forro PVC</t>
  </si>
  <si>
    <t>Forro de PVC liso, branco, régua de 10cm, espessura de 10mm, com colocação</t>
  </si>
  <si>
    <t>COBERTURA E FECHAMENTOS</t>
  </si>
  <si>
    <t>Tubulação PVC, pluvial, DN 100mm</t>
  </si>
  <si>
    <t>LATERAIS AUDITÓRIO</t>
  </si>
  <si>
    <t>Rufo em chapa de aço galvanizado, chapa nº 24, desenvolvimento 50cm</t>
  </si>
  <si>
    <t>FRENTE AUDITÓRIO</t>
  </si>
  <si>
    <t>PINTURA EXTERNA</t>
  </si>
  <si>
    <t>Aplicação de pintura acrílica em paredes - duas demãos</t>
  </si>
  <si>
    <t>MUSEO (3 laterais)</t>
  </si>
  <si>
    <t>PINTURA INTERNA</t>
  </si>
  <si>
    <t>Aplicação de fundo selador acrílico em parede</t>
  </si>
  <si>
    <t>Aplicação de fundo selador acrílico em teto de gesso</t>
  </si>
  <si>
    <t>Aplicação de pintura acrílica em teto de gesso - duas demãos</t>
  </si>
  <si>
    <t xml:space="preserve"> </t>
  </si>
  <si>
    <t>Divisória de granito polido nas duas faces, esp: 3cm, Verde Ubatuba, incl. estrutura metálica de fixação</t>
  </si>
  <si>
    <t>Porta de abrir de alumínio, tipo veneziana, preta, 60x180cm, incl. guarnições (1,08m²)</t>
  </si>
  <si>
    <t>Porta de abrir de alumínio, tipo veneziana, preta, 80x180cm, incl. guarnições (1,44m²)</t>
  </si>
  <si>
    <t>DIVISÓRIAS DOS SANITÁRIOS</t>
  </si>
  <si>
    <t>DRENAGEM</t>
  </si>
  <si>
    <t>Tubo de concreto DN 400mm para drenagem - fornecimento e instalação - incluso escavação</t>
  </si>
  <si>
    <t>74212/1</t>
  </si>
  <si>
    <t>Boca de lobo em alvenaria DN 600mm, profundidade 1,60m, incluido tampa de ferro fundido</t>
  </si>
  <si>
    <t>O BDI utilizado nos itens acima é de 28,82%</t>
  </si>
  <si>
    <t>MUSEU (PAVIMENTO SUPERIOR)</t>
  </si>
  <si>
    <t>MUSEU (PAVIMENTO INFERIOR)</t>
  </si>
  <si>
    <t>PAVIMENTO INFERIOR - (MUSEU)</t>
  </si>
  <si>
    <t>PAVIMENTO SUPERIOR - (MUSEU)</t>
  </si>
  <si>
    <t>BDI : 28,82%</t>
  </si>
  <si>
    <t>Entrada provisória de energia elétrica aérea trifásica 40A</t>
  </si>
  <si>
    <t>unid.</t>
  </si>
  <si>
    <t xml:space="preserve">Quadro de distribuição de energia, de embutir, em chapa metálica, c/ barramento trifasico e neutro p/ 24 disjuntores </t>
  </si>
  <si>
    <t>74131/005</t>
  </si>
  <si>
    <t>Disjuntor 10 a 50A, fornecimento e instalação</t>
  </si>
  <si>
    <t>74130/003</t>
  </si>
  <si>
    <t>73775/001</t>
  </si>
  <si>
    <t>local</t>
  </si>
  <si>
    <t>Luminaria de emergência 30 leds, bateria de litio, autonomia de 6 horas</t>
  </si>
  <si>
    <t>CONCEDENTE:  MINISTÉRIO DA CULTURA</t>
  </si>
  <si>
    <t>VALOR:</t>
  </si>
  <si>
    <t>Sarandi-RS, 20 de julho de 2017</t>
  </si>
  <si>
    <t>SINAPI - JUL  2017</t>
  </si>
  <si>
    <t>Guarda-corpo com corrimão em tubo de aço galvanizado 1 1/2"</t>
  </si>
  <si>
    <t>EMPREENDIMENTO: CONSTRUÇÃO DA 3ª ETAPA DA CASA DE CULTURA</t>
  </si>
  <si>
    <t>74209/1</t>
  </si>
  <si>
    <t>ESQUADRIAS</t>
  </si>
  <si>
    <t>Porta de vidro temperado 10mm, em 2 folhas (sem ferragens), 1,50x2,10cm, incl. colocação</t>
  </si>
  <si>
    <t>Conjunto de ferragens cromadas para porte de vidro temperado</t>
  </si>
  <si>
    <t>cj</t>
  </si>
  <si>
    <t>par</t>
  </si>
  <si>
    <t>Soleira de granito, polido, verde ubatuba, 15cm de largura, esp: 2cm</t>
  </si>
  <si>
    <t>12.0</t>
  </si>
  <si>
    <t>ESCADA - (MUSEU)</t>
  </si>
  <si>
    <t>AUDITÓRIO - (PALCO INTERNO - SANITÁRIOS)</t>
  </si>
  <si>
    <t>2.1</t>
  </si>
  <si>
    <t>2.1.1</t>
  </si>
  <si>
    <t>2.2</t>
  </si>
  <si>
    <t>2.2.1</t>
  </si>
  <si>
    <t>2.3</t>
  </si>
  <si>
    <t>2.3.1</t>
  </si>
  <si>
    <t>2.1.2</t>
  </si>
  <si>
    <t>2.3.2</t>
  </si>
  <si>
    <t>2.4</t>
  </si>
  <si>
    <t>2.4.1</t>
  </si>
  <si>
    <t>2.5</t>
  </si>
  <si>
    <t>2.5.1</t>
  </si>
  <si>
    <t>2.6</t>
  </si>
  <si>
    <t>2.6.1</t>
  </si>
  <si>
    <t>2.7</t>
  </si>
  <si>
    <t>2.7.1</t>
  </si>
  <si>
    <t>3.1</t>
  </si>
  <si>
    <t>3.1.1</t>
  </si>
  <si>
    <t>3.2</t>
  </si>
  <si>
    <t>3.2.1</t>
  </si>
  <si>
    <t>3.5</t>
  </si>
  <si>
    <t>3.3</t>
  </si>
  <si>
    <t>3.3.1</t>
  </si>
  <si>
    <t>3.3.2</t>
  </si>
  <si>
    <t>3.4</t>
  </si>
  <si>
    <t>3.4.1</t>
  </si>
  <si>
    <t>3.4.2</t>
  </si>
  <si>
    <t>3.5.1</t>
  </si>
  <si>
    <t>3.5.2</t>
  </si>
  <si>
    <t>3.5.3</t>
  </si>
  <si>
    <t>4.1</t>
  </si>
  <si>
    <t>4.1.1</t>
  </si>
  <si>
    <t>4.2</t>
  </si>
  <si>
    <t>4.2.1</t>
  </si>
  <si>
    <t>4.3</t>
  </si>
  <si>
    <t>4.3.1</t>
  </si>
  <si>
    <t>4.4</t>
  </si>
  <si>
    <t>4.5</t>
  </si>
  <si>
    <t>4.5.1</t>
  </si>
  <si>
    <t>5.1</t>
  </si>
  <si>
    <t>5.1.1</t>
  </si>
  <si>
    <t>5.2</t>
  </si>
  <si>
    <t>5.2.1</t>
  </si>
  <si>
    <t>6.1</t>
  </si>
  <si>
    <t>6.1.1</t>
  </si>
  <si>
    <t>6.2</t>
  </si>
  <si>
    <t>6.2.1</t>
  </si>
  <si>
    <t>7.1</t>
  </si>
  <si>
    <t>7.1.1</t>
  </si>
  <si>
    <t>7.2</t>
  </si>
  <si>
    <t>7.2.1</t>
  </si>
  <si>
    <t>8.1</t>
  </si>
  <si>
    <t>9.1</t>
  </si>
  <si>
    <t>10.1</t>
  </si>
  <si>
    <t>11.1</t>
  </si>
  <si>
    <t>11.2</t>
  </si>
  <si>
    <t>12.1</t>
  </si>
  <si>
    <t>2.1.3</t>
  </si>
  <si>
    <t>2.2.2</t>
  </si>
  <si>
    <t>2.2.3</t>
  </si>
  <si>
    <t>2.4.2</t>
  </si>
  <si>
    <t>2.4.3</t>
  </si>
  <si>
    <t>2.4.4</t>
  </si>
  <si>
    <t>2.5.2</t>
  </si>
  <si>
    <t>2.6.2</t>
  </si>
  <si>
    <t>2.6.3</t>
  </si>
  <si>
    <t>2.7.2</t>
  </si>
  <si>
    <t>3.1.2</t>
  </si>
  <si>
    <t>3.1.3</t>
  </si>
  <si>
    <t>4.3.2</t>
  </si>
  <si>
    <t>4.3.3</t>
  </si>
  <si>
    <t>4.3.4</t>
  </si>
  <si>
    <t>4.3.5</t>
  </si>
  <si>
    <t>5.1.2</t>
  </si>
  <si>
    <t>5.1.3</t>
  </si>
  <si>
    <t>5.2.2</t>
  </si>
  <si>
    <t>5.2.3</t>
  </si>
  <si>
    <t>Fechamento frontal com telha de aço zincado, branca, 0,5mm, incluso içamento e acessórios de fixação</t>
  </si>
  <si>
    <t>Fechamento lateral com telha de aço zincado, branca, 0,5mm, incluso içamento e acessórios de fixação</t>
  </si>
  <si>
    <t>6.1.2</t>
  </si>
  <si>
    <t>6.2.2</t>
  </si>
  <si>
    <t>7.1.2</t>
  </si>
  <si>
    <t>7.1.3</t>
  </si>
  <si>
    <t>7.1.4</t>
  </si>
  <si>
    <t>7.2.2</t>
  </si>
  <si>
    <t>7.2.3</t>
  </si>
  <si>
    <t>7.2.4</t>
  </si>
  <si>
    <t>8.2</t>
  </si>
  <si>
    <t>8.3</t>
  </si>
  <si>
    <t>8.5</t>
  </si>
  <si>
    <t>8.6</t>
  </si>
  <si>
    <t>8.7</t>
  </si>
  <si>
    <t>8.8</t>
  </si>
  <si>
    <t>8.9</t>
  </si>
  <si>
    <t>8.10</t>
  </si>
  <si>
    <t>8.11</t>
  </si>
  <si>
    <t>9.2</t>
  </si>
  <si>
    <t>10.2</t>
  </si>
  <si>
    <t>10.3</t>
  </si>
  <si>
    <t>10.4</t>
  </si>
  <si>
    <t>10.5</t>
  </si>
  <si>
    <t>VALOR TOTAL</t>
  </si>
  <si>
    <t>LEONIR CARDOZO</t>
  </si>
  <si>
    <r>
      <t xml:space="preserve">PROGRAMA: </t>
    </r>
    <r>
      <rPr>
        <b/>
        <sz val="9"/>
        <rFont val="Arial"/>
        <family val="2"/>
      </rPr>
      <t>SE/DINC- Instalação de Espaços Culturais - FNC</t>
    </r>
  </si>
  <si>
    <t>LOCAL:  RUA VICTOR DAVÓGLIO</t>
  </si>
  <si>
    <t>PROPONENTE:  PREFEITURA MUNICIPAL DE SARANDI-RS</t>
  </si>
  <si>
    <t>Porta de vidro temperado 10mm, em 2 folhas (sem ferragens), 1,40x2,10cm, incl. colocação</t>
  </si>
  <si>
    <t xml:space="preserve"> FOYER / SANITÁRIOS / CHAPELARIA / BAR / COZINHA / CIRCULAÇÃO</t>
  </si>
  <si>
    <t>Painel de ACM (Alumino composto) 4mm, incluso material de aluminio para fixação - 1,60m de altura</t>
  </si>
  <si>
    <t>Lumiária de embutir em chapa de aço para 2 lâmpadas fluorescentes de 14w com  refletor e aletas em alumínio, completa (incl. reator e Lampadas)</t>
  </si>
  <si>
    <t>Fio de cobre, sólido, Classe 1, Isolação antichama - BWF-B, 450/750v, seção nominal 1,5mm² (Fiação luminárias, 6m p/ unidade)</t>
  </si>
  <si>
    <t>Interruptor simples, com suporte e placas, fornecimento e instalação (fiação inclusa)</t>
  </si>
  <si>
    <t>Interruptor simples com interruptor paralelo, com suporte e placas, fornecimento e instalação (fiação inclusa)</t>
  </si>
  <si>
    <t>Interruptor simples com 2 interruptores paralelos, com suporte e placas, fornecimento e instalação (fiação inclusa)</t>
  </si>
  <si>
    <t>Tomada de embutir, com placa, fornecimento e instalação (fiação inclusa)</t>
  </si>
  <si>
    <t>Tomada de embutir no piso, com placa, fornecimento e instalação (fiação inclusa)</t>
  </si>
  <si>
    <t>8.4</t>
  </si>
  <si>
    <t>Cabo de cobreflexivel isolado, 16mm², ati-chama, fornecimento e instalação</t>
  </si>
  <si>
    <t>Cabo de cobreflexivel isolado, 10mm², ati-chama, fornecimento e instalação (aterramento)</t>
  </si>
  <si>
    <t>8.12</t>
  </si>
  <si>
    <t>2.7.3</t>
  </si>
  <si>
    <t>h</t>
  </si>
  <si>
    <t>colocação de meio-fio (servente com encargos complementares - 0,39hora p/ metro)</t>
  </si>
  <si>
    <t>Porta de abrir de alumínio, tipo veneziana, preta, 80x180cm, incl. guarnições (2 unidades)</t>
  </si>
  <si>
    <t xml:space="preserve">Porta de abrir de alumínio, tipo veneziana, preta, 60x180cm, incl. guarnições (4 unidade)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</si>
</sst>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1"/>
    <xf numFmtId="0" fontId="2" fillId="0" borderId="0" xfId="1" applyBorder="1"/>
    <xf numFmtId="0" fontId="2" fillId="0" borderId="1" xfId="1" applyBorder="1"/>
    <xf numFmtId="0" fontId="2" fillId="0" borderId="3" xfId="1" applyBorder="1"/>
    <xf numFmtId="0" fontId="4" fillId="0" borderId="0" xfId="1" applyFont="1"/>
    <xf numFmtId="0" fontId="3" fillId="0" borderId="0" xfId="1" applyFont="1"/>
    <xf numFmtId="0" fontId="4" fillId="0" borderId="4" xfId="1" applyFont="1" applyBorder="1" applyAlignment="1">
      <alignment horizontal="centerContinuous"/>
    </xf>
    <xf numFmtId="0" fontId="2" fillId="0" borderId="3" xfId="1" applyBorder="1" applyAlignment="1"/>
    <xf numFmtId="0" fontId="4" fillId="0" borderId="3" xfId="1" applyFont="1" applyBorder="1" applyAlignment="1">
      <alignment horizontal="centerContinuous"/>
    </xf>
    <xf numFmtId="0" fontId="2" fillId="0" borderId="0" xfId="1" applyBorder="1" applyAlignment="1">
      <alignment horizontal="left"/>
    </xf>
    <xf numFmtId="0" fontId="3" fillId="0" borderId="0" xfId="1" applyFont="1" applyFill="1" applyBorder="1"/>
    <xf numFmtId="0" fontId="3" fillId="0" borderId="3" xfId="1" applyFont="1" applyBorder="1" applyProtection="1">
      <protection locked="0"/>
    </xf>
    <xf numFmtId="0" fontId="3" fillId="0" borderId="3" xfId="1" quotePrefix="1" applyFont="1" applyBorder="1" applyAlignment="1" applyProtection="1">
      <alignment horizontal="left"/>
      <protection locked="0"/>
    </xf>
    <xf numFmtId="0" fontId="3" fillId="0" borderId="5" xfId="1" applyFont="1" applyBorder="1" applyAlignment="1">
      <alignment horizontal="centerContinuous"/>
    </xf>
    <xf numFmtId="0" fontId="4" fillId="0" borderId="0" xfId="1" applyFont="1" applyAlignment="1">
      <alignment horizontal="right"/>
    </xf>
    <xf numFmtId="0" fontId="3" fillId="2" borderId="3" xfId="1" applyFont="1" applyFill="1" applyBorder="1"/>
    <xf numFmtId="0" fontId="4" fillId="0" borderId="3" xfId="1" applyFont="1" applyFill="1" applyBorder="1"/>
    <xf numFmtId="0" fontId="2" fillId="0" borderId="3" xfId="1" applyFill="1" applyBorder="1" applyAlignment="1">
      <alignment horizontal="center"/>
    </xf>
    <xf numFmtId="165" fontId="3" fillId="0" borderId="0" xfId="1" applyNumberFormat="1" applyFont="1"/>
    <xf numFmtId="0" fontId="9" fillId="0" borderId="0" xfId="1" applyFont="1"/>
    <xf numFmtId="0" fontId="9" fillId="0" borderId="0" xfId="1" applyFont="1" applyFill="1"/>
    <xf numFmtId="164" fontId="3" fillId="0" borderId="0" xfId="3" applyFont="1"/>
    <xf numFmtId="164" fontId="4" fillId="0" borderId="0" xfId="3" applyFont="1"/>
    <xf numFmtId="164" fontId="3" fillId="2" borderId="3" xfId="3" applyFont="1" applyFill="1" applyBorder="1"/>
    <xf numFmtId="164" fontId="4" fillId="0" borderId="3" xfId="3" applyFont="1" applyFill="1" applyBorder="1"/>
    <xf numFmtId="0" fontId="3" fillId="0" borderId="3" xfId="1" applyFont="1" applyBorder="1" applyAlignment="1" applyProtection="1">
      <alignment horizontal="center"/>
      <protection locked="0"/>
    </xf>
    <xf numFmtId="0" fontId="2" fillId="0" borderId="0" xfId="1" applyBorder="1" applyAlignment="1">
      <alignment horizontal="center"/>
    </xf>
    <xf numFmtId="0" fontId="2" fillId="0" borderId="5" xfId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4" fontId="9" fillId="0" borderId="3" xfId="1" applyNumberFormat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9" fillId="2" borderId="3" xfId="1" applyNumberFormat="1" applyFont="1" applyFill="1" applyBorder="1" applyAlignment="1">
      <alignment horizontal="center"/>
    </xf>
    <xf numFmtId="4" fontId="2" fillId="0" borderId="2" xfId="1" applyNumberFormat="1" applyBorder="1" applyAlignment="1">
      <alignment horizontal="center"/>
    </xf>
    <xf numFmtId="0" fontId="10" fillId="0" borderId="0" xfId="1" applyFont="1"/>
    <xf numFmtId="0" fontId="3" fillId="2" borderId="3" xfId="1" applyFont="1" applyFill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4" fillId="2" borderId="3" xfId="1" applyFont="1" applyFill="1" applyBorder="1"/>
    <xf numFmtId="0" fontId="9" fillId="2" borderId="3" xfId="1" applyFont="1" applyFill="1" applyBorder="1"/>
    <xf numFmtId="0" fontId="0" fillId="0" borderId="0" xfId="0" applyFill="1"/>
    <xf numFmtId="0" fontId="2" fillId="0" borderId="0" xfId="1" applyFill="1"/>
    <xf numFmtId="0" fontId="0" fillId="0" borderId="3" xfId="0" applyBorder="1"/>
    <xf numFmtId="164" fontId="4" fillId="0" borderId="0" xfId="3" applyFont="1" applyFill="1" applyBorder="1"/>
    <xf numFmtId="0" fontId="2" fillId="0" borderId="0" xfId="1" applyAlignment="1">
      <alignment horizontal="center"/>
    </xf>
    <xf numFmtId="4" fontId="2" fillId="2" borderId="3" xfId="1" applyNumberFormat="1" applyFill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3" xfId="1" applyBorder="1" applyAlignment="1">
      <alignment horizontal="centerContinuous"/>
    </xf>
    <xf numFmtId="0" fontId="2" fillId="0" borderId="5" xfId="1" applyBorder="1" applyAlignment="1">
      <alignment horizontal="centerContinuous"/>
    </xf>
    <xf numFmtId="164" fontId="9" fillId="0" borderId="3" xfId="3" applyFont="1" applyFill="1" applyBorder="1"/>
    <xf numFmtId="2" fontId="2" fillId="0" borderId="0" xfId="1" applyNumberFormat="1" applyBorder="1" applyAlignment="1">
      <alignment horizontal="center"/>
    </xf>
    <xf numFmtId="0" fontId="0" fillId="0" borderId="0" xfId="0" applyBorder="1"/>
    <xf numFmtId="164" fontId="3" fillId="2" borderId="3" xfId="4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1" applyFont="1" applyFill="1" applyBorder="1"/>
    <xf numFmtId="4" fontId="2" fillId="0" borderId="3" xfId="1" applyNumberFormat="1" applyFont="1" applyFill="1" applyBorder="1" applyAlignment="1">
      <alignment horizontal="center"/>
    </xf>
    <xf numFmtId="164" fontId="2" fillId="0" borderId="3" xfId="3" applyFont="1" applyFill="1" applyBorder="1"/>
    <xf numFmtId="0" fontId="3" fillId="2" borderId="5" xfId="1" applyFont="1" applyFill="1" applyBorder="1" applyAlignment="1">
      <alignment horizontal="centerContinuous"/>
    </xf>
    <xf numFmtId="4" fontId="2" fillId="0" borderId="3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164" fontId="2" fillId="0" borderId="0" xfId="3" applyFont="1" applyFill="1"/>
    <xf numFmtId="4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" fontId="2" fillId="0" borderId="3" xfId="1" applyNumberFormat="1" applyFill="1" applyBorder="1" applyAlignment="1">
      <alignment horizontal="center"/>
    </xf>
    <xf numFmtId="0" fontId="2" fillId="0" borderId="0" xfId="1" applyFont="1" applyFill="1" applyBorder="1"/>
    <xf numFmtId="0" fontId="7" fillId="0" borderId="0" xfId="0" applyFont="1"/>
    <xf numFmtId="0" fontId="3" fillId="2" borderId="3" xfId="0" applyFont="1" applyFill="1" applyBorder="1"/>
    <xf numFmtId="43" fontId="13" fillId="0" borderId="0" xfId="5" applyFont="1" applyFill="1" applyBorder="1"/>
    <xf numFmtId="0" fontId="9" fillId="0" borderId="0" xfId="1" applyFont="1" applyFill="1" applyBorder="1"/>
    <xf numFmtId="4" fontId="3" fillId="3" borderId="0" xfId="2" applyNumberFormat="1" applyFont="1" applyFill="1" applyBorder="1" applyAlignment="1">
      <alignment horizontal="right"/>
    </xf>
    <xf numFmtId="4" fontId="3" fillId="3" borderId="3" xfId="2" applyNumberFormat="1" applyFont="1" applyFill="1" applyBorder="1"/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right"/>
    </xf>
    <xf numFmtId="4" fontId="2" fillId="3" borderId="3" xfId="0" applyNumberFormat="1" applyFont="1" applyFill="1" applyBorder="1"/>
    <xf numFmtId="43" fontId="2" fillId="3" borderId="3" xfId="5" applyFont="1" applyFill="1" applyBorder="1"/>
    <xf numFmtId="43" fontId="9" fillId="0" borderId="0" xfId="5" applyFont="1" applyFill="1" applyBorder="1"/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/>
    <xf numFmtId="0" fontId="2" fillId="0" borderId="3" xfId="1" applyFont="1" applyBorder="1"/>
    <xf numFmtId="0" fontId="2" fillId="2" borderId="3" xfId="1" applyFont="1" applyFill="1" applyBorder="1" applyAlignment="1">
      <alignment horizontal="center"/>
    </xf>
    <xf numFmtId="4" fontId="9" fillId="2" borderId="3" xfId="1" applyNumberFormat="1" applyFont="1" applyFill="1" applyBorder="1"/>
    <xf numFmtId="164" fontId="3" fillId="2" borderId="3" xfId="4" applyFont="1" applyFill="1" applyBorder="1"/>
    <xf numFmtId="164" fontId="2" fillId="0" borderId="0" xfId="4" applyFont="1" applyFill="1" applyBorder="1" applyAlignment="1">
      <alignment horizontal="right"/>
    </xf>
    <xf numFmtId="164" fontId="2" fillId="0" borderId="0" xfId="4" applyFont="1" applyFill="1"/>
    <xf numFmtId="0" fontId="2" fillId="0" borderId="2" xfId="1" applyFont="1" applyBorder="1" applyAlignment="1">
      <alignment horizontal="center"/>
    </xf>
    <xf numFmtId="4" fontId="2" fillId="0" borderId="2" xfId="1" applyNumberFormat="1" applyFont="1" applyBorder="1"/>
    <xf numFmtId="0" fontId="2" fillId="0" borderId="2" xfId="1" applyFont="1" applyBorder="1" applyAlignment="1">
      <alignment horizontal="right"/>
    </xf>
    <xf numFmtId="164" fontId="9" fillId="0" borderId="0" xfId="4" applyFont="1" applyFill="1"/>
    <xf numFmtId="0" fontId="2" fillId="3" borderId="2" xfId="1" applyFont="1" applyFill="1" applyBorder="1" applyAlignment="1">
      <alignment horizontal="center"/>
    </xf>
    <xf numFmtId="4" fontId="2" fillId="3" borderId="2" xfId="1" applyNumberFormat="1" applyFill="1" applyBorder="1" applyAlignment="1">
      <alignment horizontal="center"/>
    </xf>
    <xf numFmtId="4" fontId="9" fillId="3" borderId="2" xfId="1" applyNumberFormat="1" applyFont="1" applyFill="1" applyBorder="1"/>
    <xf numFmtId="4" fontId="9" fillId="3" borderId="3" xfId="1" applyNumberFormat="1" applyFont="1" applyFill="1" applyBorder="1"/>
    <xf numFmtId="164" fontId="3" fillId="3" borderId="3" xfId="4" applyFont="1" applyFill="1" applyBorder="1"/>
    <xf numFmtId="0" fontId="9" fillId="3" borderId="2" xfId="1" applyFont="1" applyFill="1" applyBorder="1" applyAlignment="1">
      <alignment horizontal="right"/>
    </xf>
    <xf numFmtId="164" fontId="9" fillId="0" borderId="0" xfId="3" applyFont="1" applyFill="1"/>
    <xf numFmtId="0" fontId="12" fillId="0" borderId="0" xfId="0" applyFont="1"/>
    <xf numFmtId="4" fontId="2" fillId="0" borderId="0" xfId="1" applyNumberFormat="1" applyFont="1" applyFill="1" applyBorder="1" applyAlignment="1">
      <alignment horizontal="center"/>
    </xf>
    <xf numFmtId="0" fontId="0" fillId="3" borderId="0" xfId="0" applyFill="1"/>
    <xf numFmtId="0" fontId="5" fillId="3" borderId="2" xfId="1" applyFont="1" applyFill="1" applyBorder="1" applyAlignment="1">
      <alignment horizontal="center"/>
    </xf>
    <xf numFmtId="0" fontId="2" fillId="3" borderId="2" xfId="1" applyFill="1" applyBorder="1" applyAlignment="1">
      <alignment horizontal="center"/>
    </xf>
    <xf numFmtId="0" fontId="2" fillId="3" borderId="9" xfId="1" applyFill="1" applyBorder="1" applyAlignment="1">
      <alignment horizontal="center"/>
    </xf>
    <xf numFmtId="0" fontId="2" fillId="3" borderId="8" xfId="1" applyFill="1" applyBorder="1" applyAlignment="1">
      <alignment horizontal="centerContinuous"/>
    </xf>
    <xf numFmtId="0" fontId="2" fillId="3" borderId="3" xfId="1" applyFont="1" applyFill="1" applyBorder="1" applyAlignment="1">
      <alignment horizontal="center"/>
    </xf>
    <xf numFmtId="0" fontId="2" fillId="3" borderId="0" xfId="1" applyFill="1"/>
    <xf numFmtId="164" fontId="2" fillId="3" borderId="0" xfId="3" applyFont="1" applyFill="1"/>
    <xf numFmtId="0" fontId="9" fillId="3" borderId="0" xfId="1" applyFont="1" applyFill="1"/>
    <xf numFmtId="0" fontId="4" fillId="3" borderId="3" xfId="1" applyFont="1" applyFill="1" applyBorder="1" applyAlignment="1">
      <alignment horizontal="center"/>
    </xf>
    <xf numFmtId="0" fontId="4" fillId="3" borderId="3" xfId="1" applyFont="1" applyFill="1" applyBorder="1"/>
    <xf numFmtId="4" fontId="4" fillId="3" borderId="3" xfId="1" applyNumberFormat="1" applyFont="1" applyFill="1" applyBorder="1" applyAlignment="1">
      <alignment horizontal="center"/>
    </xf>
    <xf numFmtId="164" fontId="4" fillId="3" borderId="3" xfId="3" applyFont="1" applyFill="1" applyBorder="1"/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1" applyNumberFormat="1" applyFont="1" applyFill="1" applyBorder="1" applyAlignment="1">
      <alignment horizontal="center"/>
    </xf>
    <xf numFmtId="4" fontId="9" fillId="3" borderId="0" xfId="1" applyNumberFormat="1" applyFont="1" applyFill="1" applyBorder="1"/>
    <xf numFmtId="164" fontId="4" fillId="3" borderId="0" xfId="3" applyFont="1" applyFill="1" applyBorder="1"/>
    <xf numFmtId="0" fontId="9" fillId="3" borderId="0" xfId="1" applyFont="1" applyFill="1" applyBorder="1" applyAlignment="1">
      <alignment horizontal="center"/>
    </xf>
    <xf numFmtId="0" fontId="9" fillId="3" borderId="0" xfId="1" applyFont="1" applyFill="1" applyBorder="1"/>
    <xf numFmtId="4" fontId="2" fillId="2" borderId="3" xfId="1" applyNumberFormat="1" applyFill="1" applyBorder="1"/>
    <xf numFmtId="0" fontId="2" fillId="2" borderId="3" xfId="1" applyFont="1" applyFill="1" applyBorder="1" applyAlignment="1">
      <alignment horizontal="right"/>
    </xf>
    <xf numFmtId="0" fontId="2" fillId="0" borderId="3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right"/>
    </xf>
    <xf numFmtId="0" fontId="2" fillId="0" borderId="3" xfId="1" applyFont="1" applyFill="1" applyBorder="1" applyAlignment="1">
      <alignment horizontal="left"/>
    </xf>
    <xf numFmtId="0" fontId="2" fillId="0" borderId="3" xfId="1" applyFont="1" applyBorder="1" applyAlignment="1">
      <alignment horizontal="right"/>
    </xf>
    <xf numFmtId="4" fontId="2" fillId="3" borderId="3" xfId="1" applyNumberFormat="1" applyFill="1" applyBorder="1" applyAlignment="1">
      <alignment horizontal="center"/>
    </xf>
    <xf numFmtId="4" fontId="2" fillId="3" borderId="3" xfId="1" applyNumberFormat="1" applyFill="1" applyBorder="1"/>
    <xf numFmtId="0" fontId="2" fillId="3" borderId="3" xfId="1" applyFont="1" applyFill="1" applyBorder="1" applyAlignment="1">
      <alignment horizontal="right"/>
    </xf>
    <xf numFmtId="0" fontId="2" fillId="3" borderId="3" xfId="1" applyFont="1" applyFill="1" applyBorder="1"/>
    <xf numFmtId="0" fontId="2" fillId="3" borderId="3" xfId="1" applyFill="1" applyBorder="1" applyAlignment="1">
      <alignment horizontal="center"/>
    </xf>
    <xf numFmtId="164" fontId="9" fillId="0" borderId="0" xfId="3" applyFont="1" applyFill="1" applyBorder="1"/>
    <xf numFmtId="4" fontId="9" fillId="2" borderId="3" xfId="2" applyNumberFormat="1" applyFont="1" applyFill="1" applyBorder="1" applyAlignment="1">
      <alignment horizontal="right"/>
    </xf>
    <xf numFmtId="4" fontId="2" fillId="0" borderId="3" xfId="1" applyNumberFormat="1" applyFont="1" applyBorder="1"/>
    <xf numFmtId="0" fontId="2" fillId="0" borderId="3" xfId="1" applyFont="1" applyBorder="1" applyAlignment="1">
      <alignment horizontal="left"/>
    </xf>
    <xf numFmtId="0" fontId="3" fillId="0" borderId="5" xfId="1" applyFont="1" applyBorder="1" applyAlignment="1" applyProtection="1">
      <protection locked="0"/>
    </xf>
    <xf numFmtId="0" fontId="14" fillId="0" borderId="0" xfId="0" applyFont="1" applyAlignment="1">
      <alignment wrapText="1"/>
    </xf>
    <xf numFmtId="0" fontId="4" fillId="0" borderId="7" xfId="1" quotePrefix="1" applyFont="1" applyBorder="1" applyAlignment="1">
      <alignment horizontal="center"/>
    </xf>
    <xf numFmtId="0" fontId="2" fillId="0" borderId="8" xfId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0" xfId="0" applyFill="1" applyBorder="1"/>
    <xf numFmtId="0" fontId="2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 wrapText="1"/>
    </xf>
    <xf numFmtId="164" fontId="4" fillId="3" borderId="0" xfId="4" applyFont="1" applyFill="1" applyBorder="1"/>
    <xf numFmtId="164" fontId="2" fillId="3" borderId="0" xfId="3" applyFont="1" applyFill="1" applyBorder="1"/>
    <xf numFmtId="0" fontId="3" fillId="3" borderId="5" xfId="1" applyFont="1" applyFill="1" applyBorder="1" applyAlignment="1"/>
    <xf numFmtId="0" fontId="3" fillId="3" borderId="6" xfId="1" applyFont="1" applyFill="1" applyBorder="1" applyAlignment="1"/>
    <xf numFmtId="0" fontId="3" fillId="3" borderId="10" xfId="1" applyFont="1" applyFill="1" applyBorder="1" applyAlignment="1"/>
    <xf numFmtId="164" fontId="9" fillId="2" borderId="3" xfId="1" applyNumberFormat="1" applyFont="1" applyFill="1" applyBorder="1" applyAlignment="1">
      <alignment horizontal="center"/>
    </xf>
    <xf numFmtId="164" fontId="9" fillId="2" borderId="3" xfId="1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left" wrapText="1"/>
    </xf>
    <xf numFmtId="164" fontId="4" fillId="0" borderId="3" xfId="4" applyFont="1" applyFill="1" applyBorder="1"/>
    <xf numFmtId="4" fontId="2" fillId="0" borderId="2" xfId="1" applyNumberFormat="1" applyFont="1" applyFill="1" applyBorder="1"/>
    <xf numFmtId="0" fontId="2" fillId="0" borderId="2" xfId="1" applyFont="1" applyFill="1" applyBorder="1" applyAlignment="1">
      <alignment horizontal="right"/>
    </xf>
    <xf numFmtId="0" fontId="3" fillId="0" borderId="3" xfId="1" applyFont="1" applyFill="1" applyBorder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10" fillId="0" borderId="5" xfId="1" applyFont="1" applyBorder="1" applyAlignment="1" applyProtection="1">
      <alignment horizontal="center"/>
      <protection locked="0"/>
    </xf>
    <xf numFmtId="0" fontId="10" fillId="0" borderId="10" xfId="1" applyFont="1" applyBorder="1" applyAlignment="1" applyProtection="1">
      <alignment horizontal="center"/>
      <protection locked="0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10" xfId="1" applyFont="1" applyBorder="1" applyAlignment="1" applyProtection="1">
      <alignment horizontal="left"/>
      <protection locked="0"/>
    </xf>
    <xf numFmtId="0" fontId="2" fillId="0" borderId="0" xfId="1" applyAlignment="1">
      <alignment horizontal="left"/>
    </xf>
    <xf numFmtId="0" fontId="2" fillId="0" borderId="0" xfId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6" fillId="0" borderId="5" xfId="1" quotePrefix="1" applyFont="1" applyBorder="1" applyAlignment="1" applyProtection="1">
      <alignment horizontal="left"/>
      <protection locked="0"/>
    </xf>
    <xf numFmtId="0" fontId="6" fillId="0" borderId="10" xfId="1" quotePrefix="1" applyFont="1" applyBorder="1" applyAlignment="1" applyProtection="1">
      <alignment horizontal="left"/>
      <protection locked="0"/>
    </xf>
    <xf numFmtId="164" fontId="3" fillId="0" borderId="6" xfId="1" applyNumberFormat="1" applyFont="1" applyBorder="1" applyAlignment="1" applyProtection="1">
      <alignment horizontal="center"/>
      <protection locked="0"/>
    </xf>
    <xf numFmtId="0" fontId="3" fillId="0" borderId="10" xfId="1" applyFont="1" applyBorder="1" applyAlignment="1" applyProtection="1">
      <alignment horizontal="center"/>
      <protection locked="0"/>
    </xf>
    <xf numFmtId="0" fontId="7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right"/>
    </xf>
    <xf numFmtId="164" fontId="2" fillId="0" borderId="3" xfId="4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ill="1" applyBorder="1"/>
  </cellXfs>
  <cellStyles count="6">
    <cellStyle name="Moeda" xfId="4" builtinId="4"/>
    <cellStyle name="Moeda 2" xfId="3"/>
    <cellStyle name="Normal" xfId="0" builtinId="0"/>
    <cellStyle name="Normal 2" xfId="1"/>
    <cellStyle name="Separador de milhares_OrCroCasas" xfId="2"/>
    <cellStyle name="Vírgula" xfId="5" builtinId="3"/>
  </cellStyles>
  <dxfs count="0"/>
  <tableStyles count="0" defaultTableStyle="TableStyleMedium9" defaultPivotStyle="PivotStyleLight16"/>
  <colors>
    <mruColors>
      <color rgb="FFEDF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tabSelected="1" view="pageBreakPreview" topLeftCell="A133" zoomScale="85" zoomScaleNormal="85" zoomScaleSheetLayoutView="85" workbookViewId="0">
      <selection activeCell="C41" sqref="C41"/>
    </sheetView>
  </sheetViews>
  <sheetFormatPr defaultRowHeight="15" x14ac:dyDescent="0.25"/>
  <cols>
    <col min="1" max="1" width="2.5703125" customWidth="1"/>
    <col min="2" max="2" width="9.140625" style="65"/>
    <col min="3" max="3" width="119.85546875" customWidth="1"/>
    <col min="5" max="5" width="11.42578125" customWidth="1"/>
    <col min="6" max="6" width="14.5703125" customWidth="1"/>
    <col min="7" max="7" width="13.42578125" customWidth="1"/>
    <col min="8" max="8" width="13.140625" customWidth="1"/>
    <col min="9" max="9" width="18" customWidth="1"/>
    <col min="10" max="10" width="16.5703125" style="65" customWidth="1"/>
    <col min="11" max="11" width="3.140625" customWidth="1"/>
    <col min="12" max="12" width="12.7109375" customWidth="1"/>
    <col min="13" max="13" width="13.7109375" style="107" customWidth="1"/>
  </cols>
  <sheetData>
    <row r="1" spans="2:13" x14ac:dyDescent="0.25">
      <c r="B1" s="71"/>
      <c r="C1" s="1"/>
      <c r="D1" s="1"/>
      <c r="E1" s="1"/>
      <c r="F1" s="1"/>
      <c r="G1" s="1"/>
      <c r="H1" s="1"/>
      <c r="I1" s="1"/>
      <c r="J1" s="51"/>
      <c r="K1" s="1"/>
      <c r="L1" s="1"/>
      <c r="M1" s="20"/>
    </row>
    <row r="2" spans="2:13" x14ac:dyDescent="0.25">
      <c r="B2" s="166" t="s">
        <v>0</v>
      </c>
      <c r="C2" s="166"/>
      <c r="D2" s="166"/>
      <c r="E2" s="166"/>
      <c r="F2" s="166"/>
      <c r="G2" s="166"/>
      <c r="H2" s="166"/>
      <c r="I2" s="166"/>
      <c r="J2" s="166"/>
      <c r="K2" s="6"/>
      <c r="L2" s="22"/>
      <c r="M2" s="39"/>
    </row>
    <row r="3" spans="2:13" x14ac:dyDescent="0.25">
      <c r="B3" s="173" t="s">
        <v>224</v>
      </c>
      <c r="C3" s="174"/>
      <c r="D3" s="26"/>
      <c r="E3" s="26"/>
      <c r="F3" s="12"/>
      <c r="G3" s="12"/>
      <c r="H3" s="12"/>
      <c r="I3" s="14"/>
      <c r="J3" s="61"/>
      <c r="K3" s="6"/>
      <c r="L3" s="22"/>
      <c r="M3" s="39"/>
    </row>
    <row r="4" spans="2:13" x14ac:dyDescent="0.25">
      <c r="B4" s="178" t="s">
        <v>110</v>
      </c>
      <c r="C4" s="179"/>
      <c r="D4" s="26"/>
      <c r="E4" s="26"/>
      <c r="F4" s="13"/>
      <c r="G4" s="4"/>
      <c r="H4" s="4"/>
      <c r="I4" s="14"/>
      <c r="J4" s="61"/>
      <c r="K4" s="6"/>
      <c r="L4" s="22"/>
      <c r="M4" s="39"/>
    </row>
    <row r="5" spans="2:13" x14ac:dyDescent="0.25">
      <c r="B5" s="173" t="s">
        <v>105</v>
      </c>
      <c r="C5" s="174"/>
      <c r="D5" s="26"/>
      <c r="E5" s="26"/>
      <c r="F5" s="144" t="s">
        <v>106</v>
      </c>
      <c r="G5" s="180">
        <f>I153</f>
        <v>524017.74180000002</v>
      </c>
      <c r="H5" s="181"/>
      <c r="I5" s="14"/>
      <c r="J5" s="61"/>
      <c r="K5" s="6"/>
      <c r="L5" s="22"/>
      <c r="M5" s="39"/>
    </row>
    <row r="6" spans="2:13" x14ac:dyDescent="0.25">
      <c r="B6" s="173" t="s">
        <v>226</v>
      </c>
      <c r="C6" s="174"/>
      <c r="D6" s="26"/>
      <c r="E6" s="26"/>
      <c r="F6" s="12"/>
      <c r="G6" s="12"/>
      <c r="H6" s="12"/>
      <c r="I6" s="14"/>
      <c r="J6" s="61"/>
      <c r="K6" s="6"/>
      <c r="L6" s="22"/>
      <c r="M6" s="39"/>
    </row>
    <row r="7" spans="2:13" x14ac:dyDescent="0.25">
      <c r="B7" s="173" t="s">
        <v>225</v>
      </c>
      <c r="C7" s="174"/>
      <c r="D7" s="26"/>
      <c r="E7" s="26"/>
      <c r="F7" s="171"/>
      <c r="G7" s="172"/>
      <c r="H7" s="12"/>
      <c r="I7" s="69" t="s">
        <v>95</v>
      </c>
      <c r="J7" s="61"/>
      <c r="K7" s="6"/>
      <c r="L7" s="22"/>
      <c r="M7" s="39"/>
    </row>
    <row r="8" spans="2:13" x14ac:dyDescent="0.25">
      <c r="B8" s="27"/>
      <c r="C8" s="10"/>
      <c r="D8" s="27"/>
      <c r="E8" s="27"/>
      <c r="F8" s="2"/>
      <c r="G8" s="2"/>
      <c r="H8" s="2"/>
      <c r="I8" s="11"/>
      <c r="J8" s="27"/>
      <c r="K8" s="1"/>
      <c r="L8" s="1"/>
      <c r="M8" s="20"/>
    </row>
    <row r="9" spans="2:13" x14ac:dyDescent="0.25">
      <c r="B9" s="146"/>
      <c r="C9" s="7"/>
      <c r="D9" s="28"/>
      <c r="E9" s="34"/>
      <c r="F9" s="8" t="s">
        <v>1</v>
      </c>
      <c r="G9" s="9"/>
      <c r="H9" s="7"/>
      <c r="I9" s="7"/>
      <c r="J9" s="29"/>
      <c r="K9" s="5"/>
      <c r="L9" s="23"/>
      <c r="M9" s="20"/>
    </row>
    <row r="10" spans="2:13" x14ac:dyDescent="0.25">
      <c r="B10" s="147"/>
      <c r="C10" s="3"/>
      <c r="D10" s="53"/>
      <c r="E10" s="53" t="s">
        <v>2</v>
      </c>
      <c r="F10" s="54" t="s">
        <v>3</v>
      </c>
      <c r="G10" s="55" t="s">
        <v>4</v>
      </c>
      <c r="H10" s="55" t="s">
        <v>5</v>
      </c>
      <c r="I10" s="56" t="s">
        <v>6</v>
      </c>
      <c r="J10" s="18" t="s">
        <v>7</v>
      </c>
      <c r="K10" s="1"/>
      <c r="L10" s="1"/>
      <c r="M10" s="20"/>
    </row>
    <row r="11" spans="2:13" s="109" customFormat="1" ht="15.75" x14ac:dyDescent="0.25">
      <c r="B11" s="111" t="s">
        <v>8</v>
      </c>
      <c r="C11" s="110" t="s">
        <v>9</v>
      </c>
      <c r="D11" s="111" t="s">
        <v>10</v>
      </c>
      <c r="E11" s="111"/>
      <c r="F11" s="112"/>
      <c r="G11" s="111"/>
      <c r="H11" s="111" t="s">
        <v>42</v>
      </c>
      <c r="I11" s="113" t="s">
        <v>43</v>
      </c>
      <c r="J11" s="114" t="s">
        <v>108</v>
      </c>
      <c r="K11" s="115"/>
      <c r="L11" s="116">
        <f t="shared" ref="L11:L16" si="0">M11*1.2882</f>
        <v>0</v>
      </c>
      <c r="M11" s="117"/>
    </row>
    <row r="12" spans="2:13" s="109" customFormat="1" x14ac:dyDescent="0.25">
      <c r="B12" s="40" t="s">
        <v>11</v>
      </c>
      <c r="C12" s="16" t="s">
        <v>12</v>
      </c>
      <c r="D12" s="33"/>
      <c r="E12" s="33"/>
      <c r="F12" s="45"/>
      <c r="G12" s="46"/>
      <c r="H12" s="46"/>
      <c r="I12" s="24">
        <f>I13</f>
        <v>710.5</v>
      </c>
      <c r="J12" s="32"/>
      <c r="K12" s="117"/>
      <c r="L12" s="116">
        <f t="shared" si="0"/>
        <v>0</v>
      </c>
      <c r="M12" s="117"/>
    </row>
    <row r="13" spans="2:13" s="109" customFormat="1" x14ac:dyDescent="0.25">
      <c r="B13" s="118" t="s">
        <v>13</v>
      </c>
      <c r="C13" s="119" t="s">
        <v>14</v>
      </c>
      <c r="D13" s="118" t="s">
        <v>15</v>
      </c>
      <c r="E13" s="120">
        <v>2.5</v>
      </c>
      <c r="F13" s="121">
        <v>260</v>
      </c>
      <c r="G13" s="121">
        <v>24.2</v>
      </c>
      <c r="H13" s="25">
        <f t="shared" ref="H13" si="1">SUM(F13:G13)</f>
        <v>284.2</v>
      </c>
      <c r="I13" s="25">
        <f>E13*H13</f>
        <v>710.5</v>
      </c>
      <c r="J13" s="114" t="s">
        <v>111</v>
      </c>
      <c r="K13" s="117"/>
      <c r="L13" s="116">
        <f t="shared" si="0"/>
        <v>0</v>
      </c>
      <c r="M13" s="117"/>
    </row>
    <row r="14" spans="2:13" s="109" customFormat="1" x14ac:dyDescent="0.25">
      <c r="B14" s="122"/>
      <c r="C14" s="123"/>
      <c r="D14" s="122"/>
      <c r="E14" s="124"/>
      <c r="F14" s="125"/>
      <c r="G14" s="125"/>
      <c r="H14" s="126"/>
      <c r="I14" s="126"/>
      <c r="J14" s="127"/>
      <c r="K14" s="128"/>
      <c r="L14" s="116">
        <f t="shared" si="0"/>
        <v>0</v>
      </c>
      <c r="M14" s="128"/>
    </row>
    <row r="15" spans="2:13" s="47" customFormat="1" x14ac:dyDescent="0.25">
      <c r="B15" s="40" t="s">
        <v>16</v>
      </c>
      <c r="C15" s="16" t="s">
        <v>22</v>
      </c>
      <c r="D15" s="32"/>
      <c r="E15" s="37"/>
      <c r="F15" s="37"/>
      <c r="G15" s="37"/>
      <c r="H15" s="37"/>
      <c r="I15" s="60">
        <f>SUM(I17:I42)</f>
        <v>228885.28960000002</v>
      </c>
      <c r="J15" s="157"/>
      <c r="K15" s="21"/>
      <c r="L15" s="72">
        <f t="shared" si="0"/>
        <v>0</v>
      </c>
      <c r="M15" s="21"/>
    </row>
    <row r="16" spans="2:13" s="47" customFormat="1" x14ac:dyDescent="0.25">
      <c r="B16" s="40" t="s">
        <v>121</v>
      </c>
      <c r="C16" s="16" t="s">
        <v>93</v>
      </c>
      <c r="D16" s="30"/>
      <c r="E16" s="35"/>
      <c r="F16" s="57"/>
      <c r="G16" s="57"/>
      <c r="H16" s="25"/>
      <c r="I16" s="25"/>
      <c r="J16" s="30"/>
      <c r="K16" s="21"/>
      <c r="L16" s="72">
        <f t="shared" si="0"/>
        <v>0</v>
      </c>
      <c r="M16" s="21"/>
    </row>
    <row r="17" spans="2:13" s="47" customFormat="1" x14ac:dyDescent="0.25">
      <c r="B17" s="62" t="s">
        <v>122</v>
      </c>
      <c r="C17" s="66" t="s">
        <v>23</v>
      </c>
      <c r="D17" s="31" t="s">
        <v>15</v>
      </c>
      <c r="E17" s="36">
        <v>300.02999999999997</v>
      </c>
      <c r="F17" s="25">
        <v>30</v>
      </c>
      <c r="G17" s="25">
        <v>11.21</v>
      </c>
      <c r="H17" s="25">
        <f t="shared" ref="H17:H18" si="2">SUM(F17:G17)</f>
        <v>41.21</v>
      </c>
      <c r="I17" s="25">
        <f>E17*H17</f>
        <v>12364.236299999999</v>
      </c>
      <c r="J17" s="62" t="s">
        <v>48</v>
      </c>
      <c r="K17" s="21"/>
      <c r="L17" s="72">
        <f>M17*1.2882</f>
        <v>41.209517999999996</v>
      </c>
      <c r="M17" s="21">
        <v>31.99</v>
      </c>
    </row>
    <row r="18" spans="2:13" s="47" customFormat="1" x14ac:dyDescent="0.25">
      <c r="B18" s="62" t="s">
        <v>127</v>
      </c>
      <c r="C18" s="66" t="s">
        <v>58</v>
      </c>
      <c r="D18" s="31" t="s">
        <v>15</v>
      </c>
      <c r="E18" s="36">
        <v>300.02999999999997</v>
      </c>
      <c r="F18" s="25">
        <v>71.67</v>
      </c>
      <c r="G18" s="25">
        <v>40</v>
      </c>
      <c r="H18" s="25">
        <f t="shared" si="2"/>
        <v>111.67</v>
      </c>
      <c r="I18" s="25">
        <f>E18*H18</f>
        <v>33504.350099999996</v>
      </c>
      <c r="J18" s="62">
        <v>87262</v>
      </c>
      <c r="K18" s="21"/>
      <c r="L18" s="72">
        <f t="shared" ref="L18:L98" si="3">M18*1.2882</f>
        <v>111.674058</v>
      </c>
      <c r="M18" s="21">
        <v>86.69</v>
      </c>
    </row>
    <row r="19" spans="2:13" s="47" customFormat="1" x14ac:dyDescent="0.25">
      <c r="B19" s="62" t="s">
        <v>178</v>
      </c>
      <c r="C19" s="66" t="s">
        <v>51</v>
      </c>
      <c r="D19" s="62" t="s">
        <v>26</v>
      </c>
      <c r="E19" s="36">
        <v>97.76</v>
      </c>
      <c r="F19" s="25">
        <v>7</v>
      </c>
      <c r="G19" s="25">
        <v>3.87</v>
      </c>
      <c r="H19" s="25">
        <f t="shared" ref="H19" si="4">SUM(F19:G19)</f>
        <v>10.870000000000001</v>
      </c>
      <c r="I19" s="25">
        <f>E19*H19</f>
        <v>1062.6512000000002</v>
      </c>
      <c r="J19" s="62">
        <v>96467</v>
      </c>
      <c r="K19" s="21"/>
      <c r="L19" s="72">
        <f t="shared" si="3"/>
        <v>10.872408</v>
      </c>
      <c r="M19" s="21">
        <v>8.44</v>
      </c>
    </row>
    <row r="20" spans="2:13" s="47" customFormat="1" x14ac:dyDescent="0.25">
      <c r="B20" s="40" t="s">
        <v>123</v>
      </c>
      <c r="C20" s="16" t="s">
        <v>228</v>
      </c>
      <c r="D20" s="30"/>
      <c r="E20" s="35"/>
      <c r="F20" s="57"/>
      <c r="G20" s="57"/>
      <c r="H20" s="25"/>
      <c r="I20" s="25"/>
      <c r="J20" s="30"/>
      <c r="K20" s="21"/>
      <c r="L20" s="72">
        <f t="shared" ref="L20:L26" si="5">M20*1.2882</f>
        <v>0</v>
      </c>
      <c r="M20" s="21"/>
    </row>
    <row r="21" spans="2:13" s="47" customFormat="1" x14ac:dyDescent="0.25">
      <c r="B21" s="62" t="s">
        <v>124</v>
      </c>
      <c r="C21" s="17" t="s">
        <v>23</v>
      </c>
      <c r="D21" s="31" t="s">
        <v>15</v>
      </c>
      <c r="E21" s="36">
        <v>327.7</v>
      </c>
      <c r="F21" s="25">
        <v>30</v>
      </c>
      <c r="G21" s="25">
        <v>11.21</v>
      </c>
      <c r="H21" s="25">
        <f t="shared" ref="H21" si="6">SUM(F21:G21)</f>
        <v>41.21</v>
      </c>
      <c r="I21" s="25">
        <f>E21*H21</f>
        <v>13504.517</v>
      </c>
      <c r="J21" s="62" t="s">
        <v>48</v>
      </c>
      <c r="K21" s="21"/>
      <c r="L21" s="72">
        <f t="shared" si="5"/>
        <v>0</v>
      </c>
      <c r="M21" s="21"/>
    </row>
    <row r="22" spans="2:13" s="47" customFormat="1" x14ac:dyDescent="0.25">
      <c r="B22" s="62" t="s">
        <v>179</v>
      </c>
      <c r="C22" s="66" t="s">
        <v>58</v>
      </c>
      <c r="D22" s="31" t="s">
        <v>15</v>
      </c>
      <c r="E22" s="36">
        <v>327.7</v>
      </c>
      <c r="F22" s="25">
        <v>71.67</v>
      </c>
      <c r="G22" s="25">
        <v>40</v>
      </c>
      <c r="H22" s="25">
        <f t="shared" ref="H22" si="7">SUM(F22:G22)</f>
        <v>111.67</v>
      </c>
      <c r="I22" s="25">
        <f>E22*H22</f>
        <v>36594.258999999998</v>
      </c>
      <c r="J22" s="62">
        <v>87262</v>
      </c>
      <c r="K22" s="21"/>
      <c r="L22" s="72">
        <f t="shared" si="5"/>
        <v>0</v>
      </c>
      <c r="M22" s="21"/>
    </row>
    <row r="23" spans="2:13" s="47" customFormat="1" x14ac:dyDescent="0.25">
      <c r="B23" s="62" t="s">
        <v>180</v>
      </c>
      <c r="C23" s="66" t="s">
        <v>51</v>
      </c>
      <c r="D23" s="62" t="s">
        <v>26</v>
      </c>
      <c r="E23" s="36">
        <v>109.8</v>
      </c>
      <c r="F23" s="25">
        <v>7</v>
      </c>
      <c r="G23" s="25">
        <v>3.87</v>
      </c>
      <c r="H23" s="25">
        <f t="shared" ref="H23" si="8">SUM(F23:G23)</f>
        <v>10.870000000000001</v>
      </c>
      <c r="I23" s="25">
        <f>E23*H23</f>
        <v>1193.5260000000001</v>
      </c>
      <c r="J23" s="62">
        <v>96467</v>
      </c>
      <c r="K23" s="21"/>
      <c r="L23" s="72">
        <f t="shared" si="5"/>
        <v>10.898172000000001</v>
      </c>
      <c r="M23" s="21">
        <v>8.4600000000000009</v>
      </c>
    </row>
    <row r="24" spans="2:13" s="47" customFormat="1" x14ac:dyDescent="0.25">
      <c r="B24" s="40" t="s">
        <v>125</v>
      </c>
      <c r="C24" s="16" t="s">
        <v>119</v>
      </c>
      <c r="D24" s="30"/>
      <c r="E24" s="35"/>
      <c r="F24" s="57"/>
      <c r="G24" s="57"/>
      <c r="H24" s="25"/>
      <c r="I24" s="25"/>
      <c r="J24" s="30"/>
      <c r="K24" s="21"/>
      <c r="L24" s="72">
        <f t="shared" si="5"/>
        <v>0</v>
      </c>
      <c r="M24" s="21"/>
    </row>
    <row r="25" spans="2:13" s="47" customFormat="1" x14ac:dyDescent="0.25">
      <c r="B25" s="62" t="s">
        <v>126</v>
      </c>
      <c r="C25" s="66" t="s">
        <v>58</v>
      </c>
      <c r="D25" s="31" t="s">
        <v>15</v>
      </c>
      <c r="E25" s="36">
        <v>19.62</v>
      </c>
      <c r="F25" s="25">
        <v>71.67</v>
      </c>
      <c r="G25" s="25">
        <v>40</v>
      </c>
      <c r="H25" s="25">
        <f t="shared" ref="H25" si="9">SUM(F25:G25)</f>
        <v>111.67</v>
      </c>
      <c r="I25" s="25">
        <f>E25*H25</f>
        <v>2190.9654</v>
      </c>
      <c r="J25" s="62">
        <v>87262</v>
      </c>
      <c r="K25" s="21"/>
      <c r="L25" s="72">
        <f t="shared" si="5"/>
        <v>0</v>
      </c>
      <c r="M25" s="21"/>
    </row>
    <row r="26" spans="2:13" s="47" customFormat="1" x14ac:dyDescent="0.25">
      <c r="B26" s="62" t="s">
        <v>128</v>
      </c>
      <c r="C26" s="66" t="s">
        <v>51</v>
      </c>
      <c r="D26" s="62" t="s">
        <v>26</v>
      </c>
      <c r="E26" s="36">
        <v>9.7799999999999994</v>
      </c>
      <c r="F26" s="25">
        <v>7</v>
      </c>
      <c r="G26" s="25">
        <v>3.87</v>
      </c>
      <c r="H26" s="25">
        <f t="shared" ref="H26" si="10">SUM(F26:G26)</f>
        <v>10.870000000000001</v>
      </c>
      <c r="I26" s="25">
        <f>E26*H26</f>
        <v>106.3086</v>
      </c>
      <c r="J26" s="62">
        <v>96467</v>
      </c>
      <c r="K26" s="21"/>
      <c r="L26" s="72">
        <f t="shared" si="5"/>
        <v>10.898172000000001</v>
      </c>
      <c r="M26" s="21">
        <v>8.4600000000000009</v>
      </c>
    </row>
    <row r="27" spans="2:13" s="47" customFormat="1" x14ac:dyDescent="0.25">
      <c r="B27" s="40" t="s">
        <v>129</v>
      </c>
      <c r="C27" s="16" t="s">
        <v>65</v>
      </c>
      <c r="D27" s="30"/>
      <c r="E27" s="35"/>
      <c r="F27" s="57"/>
      <c r="G27" s="57"/>
      <c r="H27" s="25"/>
      <c r="I27" s="25"/>
      <c r="J27" s="30"/>
      <c r="K27" s="21"/>
      <c r="L27" s="72">
        <f t="shared" si="3"/>
        <v>0</v>
      </c>
      <c r="M27" s="21"/>
    </row>
    <row r="28" spans="2:13" s="47" customFormat="1" x14ac:dyDescent="0.25">
      <c r="B28" s="62" t="s">
        <v>130</v>
      </c>
      <c r="C28" s="17" t="s">
        <v>23</v>
      </c>
      <c r="D28" s="31" t="s">
        <v>15</v>
      </c>
      <c r="E28" s="36">
        <v>244.14</v>
      </c>
      <c r="F28" s="25">
        <v>30</v>
      </c>
      <c r="G28" s="25">
        <v>11.21</v>
      </c>
      <c r="H28" s="25">
        <f t="shared" ref="H28:H29" si="11">SUM(F28:G28)</f>
        <v>41.21</v>
      </c>
      <c r="I28" s="25">
        <f t="shared" ref="I28:I40" si="12">E28*H28</f>
        <v>10061.009399999999</v>
      </c>
      <c r="J28" s="62" t="s">
        <v>48</v>
      </c>
      <c r="K28" s="21"/>
      <c r="L28" s="72">
        <f t="shared" si="3"/>
        <v>0</v>
      </c>
      <c r="M28" s="21"/>
    </row>
    <row r="29" spans="2:13" s="47" customFormat="1" x14ac:dyDescent="0.25">
      <c r="B29" s="62" t="s">
        <v>181</v>
      </c>
      <c r="C29" s="66" t="s">
        <v>59</v>
      </c>
      <c r="D29" s="31" t="s">
        <v>15</v>
      </c>
      <c r="E29" s="36">
        <v>244.14</v>
      </c>
      <c r="F29" s="25">
        <v>71.67</v>
      </c>
      <c r="G29" s="25">
        <v>40</v>
      </c>
      <c r="H29" s="25">
        <f t="shared" si="11"/>
        <v>111.67</v>
      </c>
      <c r="I29" s="25">
        <f>E29*H29</f>
        <v>27263.113799999999</v>
      </c>
      <c r="J29" s="62">
        <v>87262</v>
      </c>
      <c r="K29" s="21"/>
      <c r="L29" s="72">
        <f t="shared" si="3"/>
        <v>0</v>
      </c>
      <c r="M29" s="21"/>
    </row>
    <row r="30" spans="2:13" s="47" customFormat="1" x14ac:dyDescent="0.25">
      <c r="B30" s="62" t="s">
        <v>182</v>
      </c>
      <c r="C30" s="66" t="s">
        <v>52</v>
      </c>
      <c r="D30" s="62" t="s">
        <v>26</v>
      </c>
      <c r="E30" s="36">
        <v>40.770000000000003</v>
      </c>
      <c r="F30" s="25">
        <v>7</v>
      </c>
      <c r="G30" s="25">
        <v>3.87</v>
      </c>
      <c r="H30" s="25">
        <f t="shared" ref="H30" si="13">SUM(F30:G30)</f>
        <v>10.870000000000001</v>
      </c>
      <c r="I30" s="25">
        <f>E30*H30</f>
        <v>443.1699000000001</v>
      </c>
      <c r="J30" s="62">
        <v>96467</v>
      </c>
      <c r="K30" s="21"/>
      <c r="L30" s="72">
        <f t="shared" si="3"/>
        <v>10.898172000000001</v>
      </c>
      <c r="M30" s="21">
        <v>8.4600000000000009</v>
      </c>
    </row>
    <row r="31" spans="2:13" s="47" customFormat="1" x14ac:dyDescent="0.25">
      <c r="B31" s="62" t="s">
        <v>183</v>
      </c>
      <c r="C31" s="66" t="s">
        <v>117</v>
      </c>
      <c r="D31" s="62" t="s">
        <v>26</v>
      </c>
      <c r="E31" s="36">
        <v>28.88</v>
      </c>
      <c r="F31" s="25">
        <v>69.56</v>
      </c>
      <c r="G31" s="25">
        <v>20</v>
      </c>
      <c r="H31" s="25">
        <f t="shared" ref="H31" si="14">SUM(F31:G31)</f>
        <v>89.56</v>
      </c>
      <c r="I31" s="25">
        <f>E31*H31</f>
        <v>2586.4928</v>
      </c>
      <c r="J31" s="62">
        <v>20232</v>
      </c>
      <c r="K31" s="21"/>
      <c r="L31" s="72">
        <f t="shared" ref="L31" si="15">M31*1.2882</f>
        <v>89.555663999999993</v>
      </c>
      <c r="M31" s="21">
        <v>69.52</v>
      </c>
    </row>
    <row r="32" spans="2:13" s="47" customFormat="1" x14ac:dyDescent="0.25">
      <c r="B32" s="40" t="s">
        <v>131</v>
      </c>
      <c r="C32" s="16" t="s">
        <v>120</v>
      </c>
      <c r="D32" s="18"/>
      <c r="E32" s="75"/>
      <c r="F32" s="75"/>
      <c r="G32" s="75"/>
      <c r="H32" s="75"/>
      <c r="I32" s="25"/>
      <c r="J32" s="18"/>
      <c r="K32" s="48"/>
      <c r="L32" s="72">
        <f t="shared" si="3"/>
        <v>0</v>
      </c>
      <c r="M32" s="21"/>
    </row>
    <row r="33" spans="1:14" s="47" customFormat="1" x14ac:dyDescent="0.25">
      <c r="B33" s="62" t="s">
        <v>132</v>
      </c>
      <c r="C33" s="17" t="s">
        <v>23</v>
      </c>
      <c r="D33" s="31" t="s">
        <v>15</v>
      </c>
      <c r="E33" s="36">
        <v>18.71</v>
      </c>
      <c r="F33" s="25">
        <v>30</v>
      </c>
      <c r="G33" s="25">
        <v>11.21</v>
      </c>
      <c r="H33" s="25">
        <f t="shared" ref="H33" si="16">SUM(F33:G33)</f>
        <v>41.21</v>
      </c>
      <c r="I33" s="25">
        <f t="shared" si="12"/>
        <v>771.03910000000008</v>
      </c>
      <c r="J33" s="62" t="s">
        <v>48</v>
      </c>
      <c r="K33" s="21"/>
      <c r="L33" s="72">
        <f t="shared" si="3"/>
        <v>0</v>
      </c>
      <c r="M33" s="21"/>
    </row>
    <row r="34" spans="1:14" s="47" customFormat="1" x14ac:dyDescent="0.25">
      <c r="B34" s="62" t="s">
        <v>184</v>
      </c>
      <c r="C34" s="66" t="s">
        <v>58</v>
      </c>
      <c r="D34" s="31" t="s">
        <v>15</v>
      </c>
      <c r="E34" s="36">
        <v>18.71</v>
      </c>
      <c r="F34" s="25">
        <v>71.67</v>
      </c>
      <c r="G34" s="25">
        <v>40</v>
      </c>
      <c r="H34" s="25">
        <f t="shared" ref="H34" si="17">SUM(F34:G34)</f>
        <v>111.67</v>
      </c>
      <c r="I34" s="25">
        <f>E34*H34</f>
        <v>2089.3457000000003</v>
      </c>
      <c r="J34" s="62">
        <v>87262</v>
      </c>
      <c r="K34" s="21"/>
      <c r="L34" s="72">
        <f t="shared" si="3"/>
        <v>0</v>
      </c>
      <c r="M34" s="21"/>
    </row>
    <row r="35" spans="1:14" s="47" customFormat="1" x14ac:dyDescent="0.25">
      <c r="B35" s="40" t="s">
        <v>133</v>
      </c>
      <c r="C35" s="16" t="s">
        <v>94</v>
      </c>
      <c r="D35" s="30"/>
      <c r="E35" s="35"/>
      <c r="F35" s="57"/>
      <c r="G35" s="57"/>
      <c r="H35" s="25"/>
      <c r="I35" s="25"/>
      <c r="J35" s="30"/>
      <c r="K35" s="21"/>
      <c r="L35" s="72">
        <f t="shared" si="3"/>
        <v>0</v>
      </c>
      <c r="M35" s="21"/>
    </row>
    <row r="36" spans="1:14" s="47" customFormat="1" x14ac:dyDescent="0.25">
      <c r="B36" s="62" t="s">
        <v>134</v>
      </c>
      <c r="C36" s="17" t="s">
        <v>23</v>
      </c>
      <c r="D36" s="31" t="s">
        <v>15</v>
      </c>
      <c r="E36" s="36">
        <v>293.98</v>
      </c>
      <c r="F36" s="25">
        <v>30</v>
      </c>
      <c r="G36" s="25">
        <v>11.21</v>
      </c>
      <c r="H36" s="25">
        <f t="shared" ref="H36:H37" si="18">SUM(F36:G36)</f>
        <v>41.21</v>
      </c>
      <c r="I36" s="25">
        <f t="shared" si="12"/>
        <v>12114.915800000001</v>
      </c>
      <c r="J36" s="62" t="s">
        <v>48</v>
      </c>
      <c r="K36" s="21"/>
      <c r="L36" s="72">
        <f t="shared" si="3"/>
        <v>0</v>
      </c>
      <c r="M36" s="21"/>
    </row>
    <row r="37" spans="1:14" s="47" customFormat="1" x14ac:dyDescent="0.25">
      <c r="B37" s="62" t="s">
        <v>185</v>
      </c>
      <c r="C37" s="66" t="s">
        <v>58</v>
      </c>
      <c r="D37" s="31" t="s">
        <v>15</v>
      </c>
      <c r="E37" s="36">
        <v>293.98</v>
      </c>
      <c r="F37" s="25">
        <v>71.67</v>
      </c>
      <c r="G37" s="25">
        <v>40</v>
      </c>
      <c r="H37" s="25">
        <f t="shared" si="18"/>
        <v>111.67</v>
      </c>
      <c r="I37" s="25">
        <f>E37*H37</f>
        <v>32828.746600000006</v>
      </c>
      <c r="J37" s="62">
        <v>87262</v>
      </c>
      <c r="K37" s="21"/>
      <c r="L37" s="72">
        <f t="shared" si="3"/>
        <v>0</v>
      </c>
      <c r="M37" s="21"/>
    </row>
    <row r="38" spans="1:14" s="47" customFormat="1" x14ac:dyDescent="0.25">
      <c r="B38" s="62" t="s">
        <v>186</v>
      </c>
      <c r="C38" s="66" t="s">
        <v>51</v>
      </c>
      <c r="D38" s="62" t="s">
        <v>26</v>
      </c>
      <c r="E38" s="36">
        <v>81.63</v>
      </c>
      <c r="F38" s="25">
        <v>7</v>
      </c>
      <c r="G38" s="25">
        <v>3.87</v>
      </c>
      <c r="H38" s="25">
        <f t="shared" ref="H38" si="19">SUM(F38:G38)</f>
        <v>10.870000000000001</v>
      </c>
      <c r="I38" s="25">
        <f>E38*H38</f>
        <v>887.31810000000007</v>
      </c>
      <c r="J38" s="62">
        <v>96467</v>
      </c>
      <c r="K38" s="21"/>
      <c r="L38" s="72">
        <f t="shared" si="3"/>
        <v>10.898172000000001</v>
      </c>
      <c r="M38" s="21">
        <v>8.4600000000000009</v>
      </c>
    </row>
    <row r="39" spans="1:14" ht="15" customHeight="1" x14ac:dyDescent="0.25">
      <c r="A39" s="77"/>
      <c r="B39" s="148" t="s">
        <v>135</v>
      </c>
      <c r="C39" s="78" t="s">
        <v>47</v>
      </c>
      <c r="D39" s="83"/>
      <c r="E39" s="84"/>
      <c r="F39" s="85"/>
      <c r="G39" s="85"/>
      <c r="H39" s="86"/>
      <c r="I39" s="25"/>
      <c r="J39" s="82"/>
      <c r="K39" s="81"/>
      <c r="L39" s="72">
        <f t="shared" si="3"/>
        <v>0</v>
      </c>
      <c r="M39" s="87"/>
      <c r="N39" s="79"/>
    </row>
    <row r="40" spans="1:14" s="188" customFormat="1" ht="15" customHeight="1" x14ac:dyDescent="0.2">
      <c r="A40" s="182"/>
      <c r="B40" s="183" t="s">
        <v>136</v>
      </c>
      <c r="C40" s="184" t="s">
        <v>49</v>
      </c>
      <c r="D40" s="183" t="s">
        <v>15</v>
      </c>
      <c r="E40" s="185">
        <v>250</v>
      </c>
      <c r="F40" s="186">
        <v>100</v>
      </c>
      <c r="G40" s="186">
        <v>45.73</v>
      </c>
      <c r="H40" s="186">
        <f>SUM(F40:G40)</f>
        <v>145.72999999999999</v>
      </c>
      <c r="I40" s="25">
        <f t="shared" si="12"/>
        <v>36432.5</v>
      </c>
      <c r="J40" s="62">
        <v>10737</v>
      </c>
      <c r="K40" s="187"/>
      <c r="L40" s="72">
        <f t="shared" si="3"/>
        <v>145.73406599999998</v>
      </c>
      <c r="M40" s="87">
        <v>113.13</v>
      </c>
      <c r="N40" s="79">
        <f>(J40-M40)/M40*100</f>
        <v>9390.8512330946705</v>
      </c>
    </row>
    <row r="41" spans="1:14" s="47" customFormat="1" x14ac:dyDescent="0.25">
      <c r="B41" s="183" t="s">
        <v>187</v>
      </c>
      <c r="C41" s="66" t="s">
        <v>50</v>
      </c>
      <c r="D41" s="183" t="s">
        <v>26</v>
      </c>
      <c r="E41" s="185">
        <v>84.07</v>
      </c>
      <c r="F41" s="186">
        <v>20</v>
      </c>
      <c r="G41" s="186">
        <v>7.7</v>
      </c>
      <c r="H41" s="186">
        <f>SUM(F41:G41)</f>
        <v>27.7</v>
      </c>
      <c r="I41" s="25">
        <f t="shared" ref="I41" si="20">E41*H41</f>
        <v>2328.7389999999996</v>
      </c>
      <c r="J41" s="62">
        <v>4059</v>
      </c>
      <c r="K41" s="80"/>
      <c r="L41" s="72">
        <f t="shared" si="3"/>
        <v>27.696300000000001</v>
      </c>
      <c r="M41" s="80">
        <v>21.5</v>
      </c>
      <c r="N41" s="189"/>
    </row>
    <row r="42" spans="1:14" s="47" customFormat="1" x14ac:dyDescent="0.25">
      <c r="B42" s="183" t="s">
        <v>241</v>
      </c>
      <c r="C42" s="66" t="s">
        <v>243</v>
      </c>
      <c r="D42" s="183" t="s">
        <v>242</v>
      </c>
      <c r="E42" s="185">
        <v>32.79</v>
      </c>
      <c r="F42" s="186">
        <v>0</v>
      </c>
      <c r="G42" s="186">
        <v>17.02</v>
      </c>
      <c r="H42" s="186">
        <f>SUM(F42:G42)</f>
        <v>17.02</v>
      </c>
      <c r="I42" s="25">
        <f t="shared" ref="I42" si="21">E42*H42</f>
        <v>558.08579999999995</v>
      </c>
      <c r="J42" s="62">
        <v>4060</v>
      </c>
      <c r="K42" s="80"/>
      <c r="L42" s="72">
        <f t="shared" si="3"/>
        <v>17.017122000000001</v>
      </c>
      <c r="M42" s="80">
        <v>13.21</v>
      </c>
      <c r="N42" s="189"/>
    </row>
    <row r="43" spans="1:14" s="47" customFormat="1" x14ac:dyDescent="0.25">
      <c r="B43" s="42"/>
      <c r="C43" s="76"/>
      <c r="D43" s="42"/>
      <c r="E43" s="73"/>
      <c r="F43" s="50"/>
      <c r="G43" s="50"/>
      <c r="H43" s="50"/>
      <c r="I43" s="50"/>
      <c r="J43" s="74"/>
      <c r="K43" s="21"/>
      <c r="L43" s="72">
        <f t="shared" si="3"/>
        <v>0</v>
      </c>
      <c r="M43" s="21"/>
    </row>
    <row r="44" spans="1:14" s="47" customFormat="1" x14ac:dyDescent="0.25">
      <c r="B44" s="40" t="s">
        <v>17</v>
      </c>
      <c r="C44" s="16" t="s">
        <v>53</v>
      </c>
      <c r="D44" s="32"/>
      <c r="E44" s="37"/>
      <c r="F44" s="37"/>
      <c r="G44" s="37"/>
      <c r="H44" s="37"/>
      <c r="I44" s="60">
        <f>SUM(I47:I71)</f>
        <v>61992.483799999995</v>
      </c>
      <c r="J44" s="32"/>
      <c r="K44" s="21"/>
      <c r="L44" s="72">
        <f t="shared" si="3"/>
        <v>0</v>
      </c>
      <c r="M44" s="21"/>
    </row>
    <row r="45" spans="1:14" s="47" customFormat="1" x14ac:dyDescent="0.25">
      <c r="B45" s="40" t="s">
        <v>137</v>
      </c>
      <c r="C45" s="16" t="s">
        <v>45</v>
      </c>
      <c r="D45" s="30"/>
      <c r="E45" s="35"/>
      <c r="F45" s="57"/>
      <c r="G45" s="57"/>
      <c r="H45" s="25"/>
      <c r="I45" s="25"/>
      <c r="J45" s="30"/>
      <c r="K45" s="21"/>
      <c r="L45" s="72">
        <f t="shared" si="3"/>
        <v>0</v>
      </c>
      <c r="M45" s="21"/>
    </row>
    <row r="46" spans="1:14" s="47" customFormat="1" x14ac:dyDescent="0.25">
      <c r="B46" s="88"/>
      <c r="C46" s="89" t="s">
        <v>54</v>
      </c>
      <c r="D46" s="30"/>
      <c r="E46" s="35"/>
      <c r="F46" s="57"/>
      <c r="G46" s="57"/>
      <c r="H46" s="25"/>
      <c r="I46" s="25"/>
      <c r="J46" s="30"/>
      <c r="K46" s="21"/>
      <c r="L46" s="72"/>
      <c r="M46" s="21"/>
    </row>
    <row r="47" spans="1:14" s="47" customFormat="1" x14ac:dyDescent="0.25">
      <c r="B47" s="62" t="s">
        <v>138</v>
      </c>
      <c r="C47" s="66" t="s">
        <v>57</v>
      </c>
      <c r="D47" s="31" t="s">
        <v>15</v>
      </c>
      <c r="E47" s="36">
        <v>55.02</v>
      </c>
      <c r="F47" s="25">
        <v>71.67</v>
      </c>
      <c r="G47" s="25">
        <v>40</v>
      </c>
      <c r="H47" s="25">
        <f t="shared" ref="H47" si="22">SUM(F47:G47)</f>
        <v>111.67</v>
      </c>
      <c r="I47" s="25">
        <f>E47*H47</f>
        <v>6144.0834000000004</v>
      </c>
      <c r="J47" s="62">
        <v>87262</v>
      </c>
      <c r="K47" s="21"/>
      <c r="L47" s="72">
        <f t="shared" si="3"/>
        <v>119.570724</v>
      </c>
      <c r="M47" s="21">
        <v>92.82</v>
      </c>
    </row>
    <row r="48" spans="1:14" s="47" customFormat="1" x14ac:dyDescent="0.25">
      <c r="B48" s="31"/>
      <c r="C48" s="89" t="s">
        <v>55</v>
      </c>
      <c r="D48" s="31"/>
      <c r="E48" s="36"/>
      <c r="F48" s="25"/>
      <c r="G48" s="25"/>
      <c r="H48" s="25"/>
      <c r="I48" s="25"/>
      <c r="J48" s="62"/>
      <c r="K48" s="21"/>
      <c r="L48" s="72"/>
      <c r="M48" s="21"/>
    </row>
    <row r="49" spans="2:13" s="47" customFormat="1" x14ac:dyDescent="0.25">
      <c r="B49" s="62" t="s">
        <v>188</v>
      </c>
      <c r="C49" s="66" t="s">
        <v>57</v>
      </c>
      <c r="D49" s="31" t="s">
        <v>15</v>
      </c>
      <c r="E49" s="36">
        <v>64.14</v>
      </c>
      <c r="F49" s="25">
        <v>71.67</v>
      </c>
      <c r="G49" s="25">
        <v>40</v>
      </c>
      <c r="H49" s="25">
        <f t="shared" ref="H49" si="23">SUM(F49:G49)</f>
        <v>111.67</v>
      </c>
      <c r="I49" s="25">
        <f>E49*H49</f>
        <v>7162.5137999999997</v>
      </c>
      <c r="J49" s="62">
        <v>87262</v>
      </c>
      <c r="K49" s="21"/>
      <c r="L49" s="72"/>
      <c r="M49" s="21"/>
    </row>
    <row r="50" spans="2:13" s="47" customFormat="1" x14ac:dyDescent="0.25">
      <c r="B50" s="31"/>
      <c r="C50" s="89" t="s">
        <v>56</v>
      </c>
      <c r="D50" s="31"/>
      <c r="E50" s="36"/>
      <c r="F50" s="25"/>
      <c r="G50" s="25"/>
      <c r="H50" s="25"/>
      <c r="I50" s="25"/>
      <c r="J50" s="62"/>
      <c r="K50" s="21"/>
      <c r="L50" s="72"/>
      <c r="M50" s="21"/>
    </row>
    <row r="51" spans="2:13" s="47" customFormat="1" x14ac:dyDescent="0.25">
      <c r="B51" s="62" t="s">
        <v>189</v>
      </c>
      <c r="C51" s="66" t="s">
        <v>57</v>
      </c>
      <c r="D51" s="31" t="s">
        <v>15</v>
      </c>
      <c r="E51" s="36">
        <v>29.1</v>
      </c>
      <c r="F51" s="25">
        <v>71.67</v>
      </c>
      <c r="G51" s="25">
        <v>40</v>
      </c>
      <c r="H51" s="25">
        <f t="shared" ref="H51" si="24">SUM(F51:G51)</f>
        <v>111.67</v>
      </c>
      <c r="I51" s="25">
        <f>E51*H51</f>
        <v>3249.5970000000002</v>
      </c>
      <c r="J51" s="62">
        <v>87262</v>
      </c>
      <c r="K51" s="21"/>
      <c r="L51" s="72"/>
      <c r="M51" s="21"/>
    </row>
    <row r="52" spans="2:13" s="47" customFormat="1" x14ac:dyDescent="0.25">
      <c r="B52" s="40" t="s">
        <v>139</v>
      </c>
      <c r="C52" s="16" t="s">
        <v>60</v>
      </c>
      <c r="D52" s="30"/>
      <c r="E52" s="35"/>
      <c r="F52" s="57"/>
      <c r="G52" s="57"/>
      <c r="H52" s="25"/>
      <c r="I52" s="25"/>
      <c r="J52" s="30"/>
      <c r="K52" s="21"/>
      <c r="L52" s="72">
        <f t="shared" si="3"/>
        <v>0</v>
      </c>
      <c r="M52" s="21"/>
    </row>
    <row r="53" spans="2:13" s="47" customFormat="1" x14ac:dyDescent="0.25">
      <c r="B53" s="88"/>
      <c r="C53" s="89" t="s">
        <v>61</v>
      </c>
      <c r="D53" s="30"/>
      <c r="E53" s="35"/>
      <c r="F53" s="57"/>
      <c r="G53" s="57"/>
      <c r="H53" s="25"/>
      <c r="I53" s="25"/>
      <c r="J53" s="30"/>
      <c r="K53" s="21"/>
      <c r="L53" s="72"/>
      <c r="M53" s="21"/>
    </row>
    <row r="54" spans="2:13" s="47" customFormat="1" x14ac:dyDescent="0.25">
      <c r="B54" s="62" t="s">
        <v>140</v>
      </c>
      <c r="C54" s="66" t="s">
        <v>57</v>
      </c>
      <c r="D54" s="31" t="s">
        <v>15</v>
      </c>
      <c r="E54" s="36">
        <v>42.74</v>
      </c>
      <c r="F54" s="25">
        <v>71.67</v>
      </c>
      <c r="G54" s="25">
        <v>40</v>
      </c>
      <c r="H54" s="25">
        <f t="shared" ref="H54" si="25">SUM(F54:G54)</f>
        <v>111.67</v>
      </c>
      <c r="I54" s="25">
        <f>E54*H54</f>
        <v>4772.7758000000003</v>
      </c>
      <c r="J54" s="62">
        <v>87262</v>
      </c>
      <c r="K54" s="21"/>
      <c r="L54" s="72">
        <f t="shared" si="3"/>
        <v>0</v>
      </c>
      <c r="M54" s="21"/>
    </row>
    <row r="55" spans="2:13" s="47" customFormat="1" x14ac:dyDescent="0.25">
      <c r="B55" s="40" t="s">
        <v>142</v>
      </c>
      <c r="C55" s="16" t="s">
        <v>46</v>
      </c>
      <c r="D55" s="30"/>
      <c r="E55" s="35"/>
      <c r="F55" s="57"/>
      <c r="G55" s="57"/>
      <c r="H55" s="25"/>
      <c r="I55" s="25"/>
      <c r="J55" s="30"/>
      <c r="K55" s="21"/>
      <c r="L55" s="72">
        <f t="shared" si="3"/>
        <v>0</v>
      </c>
      <c r="M55" s="21"/>
    </row>
    <row r="56" spans="2:13" s="47" customFormat="1" x14ac:dyDescent="0.25">
      <c r="B56" s="31"/>
      <c r="C56" s="89" t="s">
        <v>54</v>
      </c>
      <c r="D56" s="30"/>
      <c r="E56" s="35"/>
      <c r="F56" s="57"/>
      <c r="G56" s="57"/>
      <c r="H56" s="25"/>
      <c r="I56" s="25"/>
      <c r="J56" s="30"/>
      <c r="K56" s="21"/>
      <c r="L56" s="72">
        <f t="shared" si="3"/>
        <v>0</v>
      </c>
      <c r="M56" s="21"/>
    </row>
    <row r="57" spans="2:13" s="47" customFormat="1" x14ac:dyDescent="0.25">
      <c r="B57" s="62" t="s">
        <v>143</v>
      </c>
      <c r="C57" s="66" t="s">
        <v>57</v>
      </c>
      <c r="D57" s="31" t="s">
        <v>15</v>
      </c>
      <c r="E57" s="36">
        <v>55.02</v>
      </c>
      <c r="F57" s="25">
        <v>71.67</v>
      </c>
      <c r="G57" s="25">
        <v>40</v>
      </c>
      <c r="H57" s="25">
        <f t="shared" ref="H57" si="26">SUM(F57:G57)</f>
        <v>111.67</v>
      </c>
      <c r="I57" s="25">
        <f>E57*H57</f>
        <v>6144.0834000000004</v>
      </c>
      <c r="J57" s="62">
        <v>87262</v>
      </c>
      <c r="K57" s="21"/>
      <c r="L57" s="72"/>
      <c r="M57" s="21"/>
    </row>
    <row r="58" spans="2:13" s="47" customFormat="1" x14ac:dyDescent="0.25">
      <c r="B58" s="31"/>
      <c r="C58" s="89" t="s">
        <v>55</v>
      </c>
      <c r="D58" s="31"/>
      <c r="E58" s="36"/>
      <c r="F58" s="25"/>
      <c r="G58" s="25"/>
      <c r="H58" s="25"/>
      <c r="I58" s="25"/>
      <c r="J58" s="62"/>
      <c r="K58" s="21"/>
      <c r="L58" s="72"/>
      <c r="M58" s="21"/>
    </row>
    <row r="59" spans="2:13" s="47" customFormat="1" x14ac:dyDescent="0.25">
      <c r="B59" s="62" t="s">
        <v>144</v>
      </c>
      <c r="C59" s="66" t="s">
        <v>57</v>
      </c>
      <c r="D59" s="31" t="s">
        <v>15</v>
      </c>
      <c r="E59" s="36">
        <v>64.14</v>
      </c>
      <c r="F59" s="25">
        <v>71.67</v>
      </c>
      <c r="G59" s="25">
        <v>40</v>
      </c>
      <c r="H59" s="25">
        <f t="shared" ref="H59" si="27">SUM(F59:G59)</f>
        <v>111.67</v>
      </c>
      <c r="I59" s="25">
        <f>E59*H59</f>
        <v>7162.5137999999997</v>
      </c>
      <c r="J59" s="62">
        <v>87262</v>
      </c>
      <c r="K59" s="21"/>
      <c r="L59" s="72"/>
      <c r="M59" s="21"/>
    </row>
    <row r="60" spans="2:13" s="47" customFormat="1" x14ac:dyDescent="0.25">
      <c r="B60" s="40" t="s">
        <v>145</v>
      </c>
      <c r="C60" s="16" t="s">
        <v>62</v>
      </c>
      <c r="D60" s="18"/>
      <c r="E60" s="75"/>
      <c r="F60" s="75"/>
      <c r="G60" s="75"/>
      <c r="H60" s="75"/>
      <c r="I60" s="25"/>
      <c r="J60" s="18"/>
      <c r="K60" s="48"/>
      <c r="L60" s="72">
        <f t="shared" si="3"/>
        <v>0</v>
      </c>
      <c r="M60" s="21"/>
    </row>
    <row r="61" spans="2:13" s="47" customFormat="1" x14ac:dyDescent="0.25">
      <c r="B61" s="88"/>
      <c r="C61" s="89" t="s">
        <v>54</v>
      </c>
      <c r="D61" s="30"/>
      <c r="E61" s="35"/>
      <c r="F61" s="57"/>
      <c r="G61" s="57"/>
      <c r="H61" s="25"/>
      <c r="I61" s="25"/>
      <c r="J61" s="30"/>
      <c r="K61" s="48"/>
      <c r="L61" s="72"/>
      <c r="M61" s="21"/>
    </row>
    <row r="62" spans="2:13" s="47" customFormat="1" x14ac:dyDescent="0.25">
      <c r="B62" s="62" t="s">
        <v>146</v>
      </c>
      <c r="C62" s="66" t="s">
        <v>57</v>
      </c>
      <c r="D62" s="31" t="s">
        <v>15</v>
      </c>
      <c r="E62" s="36">
        <v>37.56</v>
      </c>
      <c r="F62" s="25">
        <v>71.67</v>
      </c>
      <c r="G62" s="25">
        <v>40</v>
      </c>
      <c r="H62" s="25">
        <f t="shared" ref="H62" si="28">SUM(F62:G62)</f>
        <v>111.67</v>
      </c>
      <c r="I62" s="25">
        <f>E62*H62</f>
        <v>4194.3252000000002</v>
      </c>
      <c r="J62" s="62">
        <v>87262</v>
      </c>
      <c r="K62" s="48"/>
      <c r="L62" s="72"/>
      <c r="M62" s="21"/>
    </row>
    <row r="63" spans="2:13" s="47" customFormat="1" x14ac:dyDescent="0.25">
      <c r="B63" s="114"/>
      <c r="C63" s="89" t="s">
        <v>55</v>
      </c>
      <c r="D63" s="31"/>
      <c r="E63" s="36"/>
      <c r="F63" s="25"/>
      <c r="G63" s="25"/>
      <c r="H63" s="25"/>
      <c r="I63" s="25"/>
      <c r="J63" s="62"/>
      <c r="K63" s="48"/>
      <c r="L63" s="72"/>
      <c r="M63" s="21"/>
    </row>
    <row r="64" spans="2:13" s="47" customFormat="1" x14ac:dyDescent="0.25">
      <c r="B64" s="62" t="s">
        <v>147</v>
      </c>
      <c r="C64" s="66" t="s">
        <v>57</v>
      </c>
      <c r="D64" s="31" t="s">
        <v>15</v>
      </c>
      <c r="E64" s="36">
        <v>46.56</v>
      </c>
      <c r="F64" s="25">
        <v>71.67</v>
      </c>
      <c r="G64" s="25">
        <v>40</v>
      </c>
      <c r="H64" s="25">
        <f t="shared" ref="H64" si="29">SUM(F64:G64)</f>
        <v>111.67</v>
      </c>
      <c r="I64" s="25">
        <f>E64*H64</f>
        <v>5199.3552</v>
      </c>
      <c r="J64" s="62">
        <v>87262</v>
      </c>
      <c r="K64" s="48"/>
      <c r="L64" s="72"/>
      <c r="M64" s="21"/>
    </row>
    <row r="65" spans="2:14" s="47" customFormat="1" x14ac:dyDescent="0.25">
      <c r="B65" s="40" t="s">
        <v>141</v>
      </c>
      <c r="C65" s="16" t="s">
        <v>63</v>
      </c>
      <c r="D65" s="30"/>
      <c r="E65" s="35"/>
      <c r="F65" s="57"/>
      <c r="G65" s="57"/>
      <c r="H65" s="25"/>
      <c r="I65" s="25"/>
      <c r="J65" s="30"/>
      <c r="K65" s="21"/>
      <c r="L65" s="72">
        <f t="shared" si="3"/>
        <v>0</v>
      </c>
      <c r="M65" s="21"/>
    </row>
    <row r="66" spans="2:14" s="47" customFormat="1" x14ac:dyDescent="0.25">
      <c r="B66" s="88"/>
      <c r="C66" s="89" t="s">
        <v>54</v>
      </c>
      <c r="D66" s="30"/>
      <c r="E66" s="35"/>
      <c r="F66" s="57"/>
      <c r="G66" s="57"/>
      <c r="H66" s="25"/>
      <c r="I66" s="25"/>
      <c r="J66" s="30"/>
      <c r="K66" s="21"/>
      <c r="L66" s="72"/>
      <c r="M66" s="21"/>
    </row>
    <row r="67" spans="2:14" s="47" customFormat="1" x14ac:dyDescent="0.25">
      <c r="B67" s="62" t="s">
        <v>148</v>
      </c>
      <c r="C67" s="66" t="s">
        <v>57</v>
      </c>
      <c r="D67" s="31" t="s">
        <v>15</v>
      </c>
      <c r="E67" s="36">
        <v>63.6</v>
      </c>
      <c r="F67" s="25">
        <v>71.67</v>
      </c>
      <c r="G67" s="25">
        <v>40</v>
      </c>
      <c r="H67" s="25">
        <f t="shared" ref="H67" si="30">SUM(F67:G67)</f>
        <v>111.67</v>
      </c>
      <c r="I67" s="25">
        <f>E67*H67</f>
        <v>7102.2120000000004</v>
      </c>
      <c r="J67" s="62">
        <v>87262</v>
      </c>
      <c r="K67" s="21"/>
      <c r="L67" s="72"/>
      <c r="M67" s="21"/>
    </row>
    <row r="68" spans="2:14" s="47" customFormat="1" x14ac:dyDescent="0.25">
      <c r="B68" s="62"/>
      <c r="C68" s="163" t="s">
        <v>55</v>
      </c>
      <c r="D68" s="31"/>
      <c r="E68" s="36"/>
      <c r="F68" s="25"/>
      <c r="G68" s="25"/>
      <c r="H68" s="25"/>
      <c r="I68" s="25"/>
      <c r="J68" s="62"/>
      <c r="K68" s="21"/>
      <c r="L68" s="72"/>
      <c r="M68" s="21"/>
    </row>
    <row r="69" spans="2:14" s="47" customFormat="1" x14ac:dyDescent="0.25">
      <c r="B69" s="62" t="s">
        <v>149</v>
      </c>
      <c r="C69" s="66" t="s">
        <v>57</v>
      </c>
      <c r="D69" s="31" t="s">
        <v>15</v>
      </c>
      <c r="E69" s="36">
        <v>68.42</v>
      </c>
      <c r="F69" s="25">
        <v>71.67</v>
      </c>
      <c r="G69" s="25">
        <v>40</v>
      </c>
      <c r="H69" s="25">
        <f t="shared" ref="H69" si="31">SUM(F69:G69)</f>
        <v>111.67</v>
      </c>
      <c r="I69" s="25">
        <f>E69*H69</f>
        <v>7640.4614000000001</v>
      </c>
      <c r="J69" s="62">
        <v>87262</v>
      </c>
      <c r="K69" s="21"/>
      <c r="L69" s="72"/>
      <c r="M69" s="21"/>
    </row>
    <row r="70" spans="2:14" s="47" customFormat="1" x14ac:dyDescent="0.25">
      <c r="B70" s="62"/>
      <c r="C70" s="163" t="s">
        <v>64</v>
      </c>
      <c r="D70" s="31"/>
      <c r="E70" s="36"/>
      <c r="F70" s="25"/>
      <c r="G70" s="25"/>
      <c r="H70" s="25"/>
      <c r="I70" s="25"/>
      <c r="J70" s="62"/>
      <c r="K70" s="21"/>
      <c r="L70" s="72"/>
      <c r="M70" s="21"/>
    </row>
    <row r="71" spans="2:14" s="47" customFormat="1" x14ac:dyDescent="0.25">
      <c r="B71" s="62" t="s">
        <v>150</v>
      </c>
      <c r="C71" s="66" t="s">
        <v>57</v>
      </c>
      <c r="D71" s="31" t="s">
        <v>15</v>
      </c>
      <c r="E71" s="36">
        <v>28.84</v>
      </c>
      <c r="F71" s="25">
        <v>71.67</v>
      </c>
      <c r="G71" s="25">
        <v>40</v>
      </c>
      <c r="H71" s="25">
        <f t="shared" ref="H71" si="32">SUM(F71:G71)</f>
        <v>111.67</v>
      </c>
      <c r="I71" s="25">
        <f>E71*H71</f>
        <v>3220.5628000000002</v>
      </c>
      <c r="J71" s="62">
        <v>87262</v>
      </c>
      <c r="K71" s="21"/>
      <c r="L71" s="72"/>
      <c r="M71" s="21"/>
    </row>
    <row r="72" spans="2:14" s="47" customFormat="1" x14ac:dyDescent="0.25">
      <c r="B72" s="42"/>
      <c r="C72" s="76"/>
      <c r="D72" s="42"/>
      <c r="E72" s="73"/>
      <c r="F72" s="50"/>
      <c r="G72" s="50"/>
      <c r="H72" s="50"/>
      <c r="I72" s="50"/>
      <c r="J72" s="74"/>
      <c r="K72" s="21"/>
      <c r="L72" s="72"/>
      <c r="M72" s="21"/>
    </row>
    <row r="73" spans="2:14" s="47" customFormat="1" x14ac:dyDescent="0.25">
      <c r="B73" s="40" t="s">
        <v>18</v>
      </c>
      <c r="C73" s="16" t="s">
        <v>69</v>
      </c>
      <c r="D73" s="32"/>
      <c r="E73" s="37"/>
      <c r="F73" s="37"/>
      <c r="G73" s="37"/>
      <c r="H73" s="37"/>
      <c r="I73" s="60">
        <f>SUM(I75:I88)</f>
        <v>103144.21240000002</v>
      </c>
      <c r="J73" s="32"/>
      <c r="K73" s="21"/>
      <c r="L73" s="72">
        <f t="shared" ref="L73:L78" si="33">M73*1.2882</f>
        <v>0</v>
      </c>
      <c r="M73" s="21"/>
    </row>
    <row r="74" spans="2:14" s="47" customFormat="1" x14ac:dyDescent="0.25">
      <c r="B74" s="40" t="s">
        <v>151</v>
      </c>
      <c r="C74" s="16" t="s">
        <v>45</v>
      </c>
      <c r="D74" s="30"/>
      <c r="E74" s="35"/>
      <c r="F74" s="57"/>
      <c r="G74" s="57"/>
      <c r="H74" s="25"/>
      <c r="I74" s="25"/>
      <c r="J74" s="30"/>
      <c r="K74" s="21"/>
      <c r="L74" s="72">
        <f t="shared" si="33"/>
        <v>0</v>
      </c>
      <c r="M74" s="21"/>
    </row>
    <row r="75" spans="2:14" s="47" customFormat="1" x14ac:dyDescent="0.25">
      <c r="B75" s="62" t="s">
        <v>152</v>
      </c>
      <c r="C75" s="66" t="s">
        <v>66</v>
      </c>
      <c r="D75" s="31" t="s">
        <v>15</v>
      </c>
      <c r="E75" s="36">
        <v>284.38</v>
      </c>
      <c r="F75" s="25">
        <v>45</v>
      </c>
      <c r="G75" s="25">
        <v>23.93</v>
      </c>
      <c r="H75" s="25">
        <f t="shared" ref="H75" si="34">SUM(F75:G75)</f>
        <v>68.930000000000007</v>
      </c>
      <c r="I75" s="25">
        <f>E75*H75</f>
        <v>19602.313400000003</v>
      </c>
      <c r="J75" s="62">
        <v>39566</v>
      </c>
      <c r="K75" s="21"/>
      <c r="L75" s="72">
        <f>M75*1.2882</f>
        <v>68.931581999999992</v>
      </c>
      <c r="M75" s="21">
        <v>53.51</v>
      </c>
      <c r="N75" s="47">
        <v>0.31</v>
      </c>
    </row>
    <row r="76" spans="2:14" s="47" customFormat="1" x14ac:dyDescent="0.25">
      <c r="B76" s="40" t="s">
        <v>153</v>
      </c>
      <c r="C76" s="16" t="s">
        <v>46</v>
      </c>
      <c r="D76" s="30"/>
      <c r="E76" s="35"/>
      <c r="F76" s="57"/>
      <c r="G76" s="57"/>
      <c r="H76" s="25"/>
      <c r="I76" s="25"/>
      <c r="J76" s="30"/>
      <c r="K76" s="21"/>
      <c r="L76" s="72">
        <f t="shared" si="33"/>
        <v>0</v>
      </c>
      <c r="M76" s="21"/>
    </row>
    <row r="77" spans="2:14" s="47" customFormat="1" x14ac:dyDescent="0.25">
      <c r="B77" s="62" t="s">
        <v>154</v>
      </c>
      <c r="C77" s="66" t="s">
        <v>66</v>
      </c>
      <c r="D77" s="31" t="s">
        <v>15</v>
      </c>
      <c r="E77" s="36">
        <v>307.93</v>
      </c>
      <c r="F77" s="25">
        <v>45</v>
      </c>
      <c r="G77" s="25">
        <v>23.93</v>
      </c>
      <c r="H77" s="25">
        <f t="shared" ref="H77" si="35">SUM(F77:G77)</f>
        <v>68.930000000000007</v>
      </c>
      <c r="I77" s="25">
        <f>E77*H77</f>
        <v>21225.614900000004</v>
      </c>
      <c r="J77" s="62">
        <v>39566</v>
      </c>
      <c r="K77" s="21"/>
      <c r="L77" s="72">
        <f>M77*1.2882</f>
        <v>68.931581999999992</v>
      </c>
      <c r="M77" s="21">
        <v>53.51</v>
      </c>
      <c r="N77" s="47">
        <v>0.61</v>
      </c>
    </row>
    <row r="78" spans="2:14" s="47" customFormat="1" x14ac:dyDescent="0.25">
      <c r="B78" s="40" t="s">
        <v>155</v>
      </c>
      <c r="C78" s="16" t="s">
        <v>60</v>
      </c>
      <c r="D78" s="30"/>
      <c r="E78" s="35"/>
      <c r="F78" s="57"/>
      <c r="G78" s="57"/>
      <c r="H78" s="25"/>
      <c r="I78" s="25"/>
      <c r="J78" s="30"/>
      <c r="K78" s="21"/>
      <c r="L78" s="72">
        <f t="shared" si="33"/>
        <v>0</v>
      </c>
      <c r="M78" s="21"/>
    </row>
    <row r="79" spans="2:14" s="47" customFormat="1" x14ac:dyDescent="0.25">
      <c r="B79" s="62" t="s">
        <v>156</v>
      </c>
      <c r="C79" s="66" t="s">
        <v>67</v>
      </c>
      <c r="D79" s="31" t="s">
        <v>15</v>
      </c>
      <c r="E79" s="36">
        <v>291.60000000000002</v>
      </c>
      <c r="F79" s="25">
        <v>7.19</v>
      </c>
      <c r="G79" s="25">
        <v>5</v>
      </c>
      <c r="H79" s="25">
        <f t="shared" ref="H79" si="36">SUM(F79:G79)</f>
        <v>12.190000000000001</v>
      </c>
      <c r="I79" s="25">
        <f>E79*H79</f>
        <v>3554.6040000000007</v>
      </c>
      <c r="J79" s="62">
        <v>92571</v>
      </c>
      <c r="K79" s="21"/>
      <c r="L79" s="72">
        <f>M79*1.2882</f>
        <v>12.186372</v>
      </c>
      <c r="M79" s="21">
        <v>9.4600000000000009</v>
      </c>
      <c r="N79" s="47">
        <v>0.6</v>
      </c>
    </row>
    <row r="80" spans="2:14" s="47" customFormat="1" x14ac:dyDescent="0.25">
      <c r="B80" s="62" t="s">
        <v>190</v>
      </c>
      <c r="C80" s="66" t="s">
        <v>68</v>
      </c>
      <c r="D80" s="62" t="s">
        <v>15</v>
      </c>
      <c r="E80" s="36">
        <v>291.60000000000002</v>
      </c>
      <c r="F80" s="25">
        <v>40</v>
      </c>
      <c r="G80" s="25">
        <v>24.75</v>
      </c>
      <c r="H80" s="25">
        <f t="shared" ref="H80" si="37">SUM(F80:G80)</f>
        <v>64.75</v>
      </c>
      <c r="I80" s="25">
        <f>E80*H80</f>
        <v>18881.100000000002</v>
      </c>
      <c r="J80" s="62">
        <v>11587</v>
      </c>
      <c r="K80" s="21"/>
      <c r="L80" s="72">
        <v>64.75</v>
      </c>
      <c r="M80" s="21">
        <v>50.93</v>
      </c>
      <c r="N80" s="47">
        <v>0.88</v>
      </c>
    </row>
    <row r="81" spans="2:14" s="47" customFormat="1" x14ac:dyDescent="0.25">
      <c r="B81" s="62" t="s">
        <v>191</v>
      </c>
      <c r="C81" s="66" t="s">
        <v>229</v>
      </c>
      <c r="D81" s="62" t="s">
        <v>15</v>
      </c>
      <c r="E81" s="36">
        <v>50.03</v>
      </c>
      <c r="F81" s="25">
        <v>300</v>
      </c>
      <c r="G81" s="25">
        <v>150.87</v>
      </c>
      <c r="H81" s="25">
        <f t="shared" ref="H81:H83" si="38">SUM(F81:G81)</f>
        <v>450.87</v>
      </c>
      <c r="I81" s="25">
        <f t="shared" ref="I81:I83" si="39">E81*H81</f>
        <v>22557.026099999999</v>
      </c>
      <c r="J81" s="62" t="s">
        <v>44</v>
      </c>
      <c r="K81" s="21"/>
      <c r="L81" s="72">
        <f t="shared" ref="L81:L84" si="40">M81*1.2882</f>
        <v>450.87</v>
      </c>
      <c r="M81" s="21">
        <v>350</v>
      </c>
      <c r="N81" s="47">
        <v>0.03</v>
      </c>
    </row>
    <row r="82" spans="2:14" s="47" customFormat="1" x14ac:dyDescent="0.25">
      <c r="B82" s="62" t="s">
        <v>192</v>
      </c>
      <c r="C82" s="90" t="s">
        <v>27</v>
      </c>
      <c r="D82" s="62" t="s">
        <v>26</v>
      </c>
      <c r="E82" s="36">
        <v>31.27</v>
      </c>
      <c r="F82" s="25">
        <v>25</v>
      </c>
      <c r="G82" s="25">
        <v>9.42</v>
      </c>
      <c r="H82" s="25">
        <f t="shared" si="38"/>
        <v>34.42</v>
      </c>
      <c r="I82" s="25">
        <f t="shared" si="39"/>
        <v>1076.3134</v>
      </c>
      <c r="J82" s="62">
        <v>40870</v>
      </c>
      <c r="K82" s="21"/>
      <c r="L82" s="72">
        <f t="shared" si="40"/>
        <v>34.420704000000001</v>
      </c>
      <c r="M82" s="21">
        <v>26.72</v>
      </c>
      <c r="N82" s="47">
        <v>0.31</v>
      </c>
    </row>
    <row r="83" spans="2:14" s="47" customFormat="1" x14ac:dyDescent="0.25">
      <c r="B83" s="62" t="s">
        <v>193</v>
      </c>
      <c r="C83" s="90" t="s">
        <v>70</v>
      </c>
      <c r="D83" s="62" t="s">
        <v>26</v>
      </c>
      <c r="E83" s="36">
        <v>30</v>
      </c>
      <c r="F83" s="25">
        <v>9</v>
      </c>
      <c r="G83" s="25">
        <v>2.59</v>
      </c>
      <c r="H83" s="25">
        <f t="shared" si="38"/>
        <v>11.59</v>
      </c>
      <c r="I83" s="25">
        <f t="shared" si="39"/>
        <v>347.7</v>
      </c>
      <c r="J83" s="62">
        <v>9836</v>
      </c>
      <c r="K83" s="21"/>
      <c r="L83" s="72">
        <f t="shared" si="40"/>
        <v>11.5938</v>
      </c>
      <c r="M83" s="21">
        <v>9</v>
      </c>
      <c r="N83" s="47">
        <v>0.7</v>
      </c>
    </row>
    <row r="84" spans="2:14" s="47" customFormat="1" x14ac:dyDescent="0.25">
      <c r="B84" s="40" t="s">
        <v>157</v>
      </c>
      <c r="C84" s="16" t="s">
        <v>71</v>
      </c>
      <c r="D84" s="30"/>
      <c r="E84" s="35"/>
      <c r="F84" s="57"/>
      <c r="G84" s="57"/>
      <c r="H84" s="25"/>
      <c r="I84" s="25"/>
      <c r="J84" s="30"/>
      <c r="K84" s="21"/>
      <c r="L84" s="72">
        <f t="shared" si="40"/>
        <v>0</v>
      </c>
      <c r="M84" s="21"/>
    </row>
    <row r="85" spans="2:14" s="47" customFormat="1" x14ac:dyDescent="0.25">
      <c r="B85" s="62" t="s">
        <v>151</v>
      </c>
      <c r="C85" s="66" t="s">
        <v>199</v>
      </c>
      <c r="D85" s="31" t="s">
        <v>15</v>
      </c>
      <c r="E85" s="36">
        <v>68.94</v>
      </c>
      <c r="F85" s="25">
        <v>30</v>
      </c>
      <c r="G85" s="25">
        <v>16.63</v>
      </c>
      <c r="H85" s="25">
        <f t="shared" ref="H85:H86" si="41">SUM(F85:G85)</f>
        <v>46.629999999999995</v>
      </c>
      <c r="I85" s="25">
        <f>E85*H85</f>
        <v>3214.6721999999995</v>
      </c>
      <c r="J85" s="62">
        <v>94213</v>
      </c>
      <c r="K85" s="21"/>
      <c r="L85" s="72">
        <f>M85*1.2882</f>
        <v>46.632840000000002</v>
      </c>
      <c r="M85" s="21">
        <v>36.200000000000003</v>
      </c>
      <c r="N85" s="47">
        <v>0.67</v>
      </c>
    </row>
    <row r="86" spans="2:14" s="47" customFormat="1" x14ac:dyDescent="0.25">
      <c r="B86" s="62" t="s">
        <v>153</v>
      </c>
      <c r="C86" s="90" t="s">
        <v>72</v>
      </c>
      <c r="D86" s="62" t="s">
        <v>26</v>
      </c>
      <c r="E86" s="36">
        <v>270.72000000000003</v>
      </c>
      <c r="F86" s="25">
        <v>25</v>
      </c>
      <c r="G86" s="25">
        <v>9.42</v>
      </c>
      <c r="H86" s="25">
        <f t="shared" si="41"/>
        <v>34.42</v>
      </c>
      <c r="I86" s="25">
        <f t="shared" ref="I86" si="42">E86*H86</f>
        <v>9318.1824000000015</v>
      </c>
      <c r="J86" s="62">
        <v>40870</v>
      </c>
      <c r="K86" s="21"/>
      <c r="L86" s="72">
        <f t="shared" ref="L86:L87" si="43">M86*1.2882</f>
        <v>0</v>
      </c>
      <c r="M86" s="21"/>
      <c r="N86" s="47">
        <v>0.18</v>
      </c>
    </row>
    <row r="87" spans="2:14" s="47" customFormat="1" x14ac:dyDescent="0.25">
      <c r="B87" s="40" t="s">
        <v>158</v>
      </c>
      <c r="C87" s="16" t="s">
        <v>73</v>
      </c>
      <c r="D87" s="30"/>
      <c r="E87" s="35"/>
      <c r="F87" s="57"/>
      <c r="G87" s="57"/>
      <c r="H87" s="25"/>
      <c r="I87" s="25"/>
      <c r="J87" s="30"/>
      <c r="K87" s="21"/>
      <c r="L87" s="72">
        <f t="shared" si="43"/>
        <v>0</v>
      </c>
      <c r="M87" s="21"/>
    </row>
    <row r="88" spans="2:14" s="47" customFormat="1" x14ac:dyDescent="0.25">
      <c r="B88" s="62" t="s">
        <v>159</v>
      </c>
      <c r="C88" s="66" t="s">
        <v>198</v>
      </c>
      <c r="D88" s="31" t="s">
        <v>15</v>
      </c>
      <c r="E88" s="36">
        <v>72.2</v>
      </c>
      <c r="F88" s="25">
        <v>30</v>
      </c>
      <c r="G88" s="25">
        <v>16.63</v>
      </c>
      <c r="H88" s="25">
        <f t="shared" ref="H88" si="44">SUM(F88:G88)</f>
        <v>46.629999999999995</v>
      </c>
      <c r="I88" s="25">
        <f>E88*H88</f>
        <v>3366.6859999999997</v>
      </c>
      <c r="J88" s="62">
        <v>94213</v>
      </c>
      <c r="K88" s="21"/>
      <c r="L88" s="72">
        <f>M88*1.2882</f>
        <v>46.632840000000002</v>
      </c>
      <c r="M88" s="21">
        <v>36.200000000000003</v>
      </c>
      <c r="N88" s="47">
        <v>0.69</v>
      </c>
    </row>
    <row r="89" spans="2:14" s="47" customFormat="1" x14ac:dyDescent="0.25">
      <c r="B89" s="74"/>
      <c r="C89" s="76"/>
      <c r="D89" s="42"/>
      <c r="E89" s="108" t="s">
        <v>81</v>
      </c>
      <c r="F89" s="50"/>
      <c r="G89" s="50"/>
      <c r="H89" s="50"/>
      <c r="I89" s="50"/>
      <c r="J89" s="74"/>
      <c r="K89" s="21"/>
      <c r="L89" s="72">
        <f t="shared" ref="L89:L116" si="45">M89*1.2882</f>
        <v>0</v>
      </c>
      <c r="M89" s="21"/>
    </row>
    <row r="90" spans="2:14" s="47" customFormat="1" x14ac:dyDescent="0.25">
      <c r="B90" s="40" t="s">
        <v>19</v>
      </c>
      <c r="C90" s="16" t="s">
        <v>85</v>
      </c>
      <c r="D90" s="32"/>
      <c r="E90" s="37"/>
      <c r="F90" s="37"/>
      <c r="G90" s="37"/>
      <c r="H90" s="37"/>
      <c r="I90" s="60">
        <f>SUM(I92:I98)</f>
        <v>32724.1224</v>
      </c>
      <c r="J90" s="32"/>
      <c r="K90" s="21"/>
      <c r="L90" s="72">
        <f t="shared" si="45"/>
        <v>42155.146974000003</v>
      </c>
      <c r="M90" s="21">
        <v>32724.07</v>
      </c>
    </row>
    <row r="91" spans="2:14" s="47" customFormat="1" x14ac:dyDescent="0.25">
      <c r="B91" s="40" t="s">
        <v>160</v>
      </c>
      <c r="C91" s="16" t="s">
        <v>93</v>
      </c>
      <c r="D91" s="30"/>
      <c r="E91" s="35"/>
      <c r="F91" s="57"/>
      <c r="G91" s="57"/>
      <c r="H91" s="25"/>
      <c r="I91" s="25"/>
      <c r="J91" s="30"/>
      <c r="K91" s="21"/>
      <c r="L91" s="72">
        <f t="shared" si="45"/>
        <v>0</v>
      </c>
      <c r="M91" s="21"/>
    </row>
    <row r="92" spans="2:14" s="47" customFormat="1" x14ac:dyDescent="0.25">
      <c r="B92" s="62" t="s">
        <v>161</v>
      </c>
      <c r="C92" s="66" t="s">
        <v>82</v>
      </c>
      <c r="D92" s="31" t="s">
        <v>15</v>
      </c>
      <c r="E92" s="36">
        <v>16.54</v>
      </c>
      <c r="F92" s="25">
        <v>550</v>
      </c>
      <c r="G92" s="25">
        <v>161.18</v>
      </c>
      <c r="H92" s="25">
        <f t="shared" ref="H92:H94" si="46">SUM(F92:G92)</f>
        <v>711.18000000000006</v>
      </c>
      <c r="I92" s="25">
        <f>E92*H92</f>
        <v>11762.9172</v>
      </c>
      <c r="J92" s="62">
        <v>25976</v>
      </c>
      <c r="K92" s="21"/>
      <c r="L92" s="72">
        <f>M92*1.2882</f>
        <v>711.17657400000007</v>
      </c>
      <c r="M92" s="21">
        <v>552.07000000000005</v>
      </c>
      <c r="N92" s="47">
        <v>0.92</v>
      </c>
    </row>
    <row r="93" spans="2:14" s="47" customFormat="1" x14ac:dyDescent="0.25">
      <c r="B93" s="62" t="s">
        <v>194</v>
      </c>
      <c r="C93" s="66" t="s">
        <v>245</v>
      </c>
      <c r="D93" s="62" t="s">
        <v>15</v>
      </c>
      <c r="E93" s="36">
        <v>4.32</v>
      </c>
      <c r="F93" s="25">
        <v>618.77</v>
      </c>
      <c r="G93" s="25">
        <v>20</v>
      </c>
      <c r="H93" s="25">
        <f t="shared" si="46"/>
        <v>638.77</v>
      </c>
      <c r="I93" s="25">
        <f>E93*H93</f>
        <v>2759.4864000000002</v>
      </c>
      <c r="J93" s="62">
        <v>4917</v>
      </c>
      <c r="K93" s="21"/>
      <c r="L93" s="72">
        <f t="shared" si="3"/>
        <v>638.76685199999997</v>
      </c>
      <c r="M93" s="21">
        <v>495.86</v>
      </c>
      <c r="N93" s="47">
        <v>0.48</v>
      </c>
    </row>
    <row r="94" spans="2:14" s="47" customFormat="1" x14ac:dyDescent="0.25">
      <c r="B94" s="62" t="s">
        <v>195</v>
      </c>
      <c r="C94" s="66" t="s">
        <v>244</v>
      </c>
      <c r="D94" s="62" t="s">
        <v>15</v>
      </c>
      <c r="E94" s="36">
        <v>2.88</v>
      </c>
      <c r="F94" s="25">
        <v>618.77</v>
      </c>
      <c r="G94" s="25">
        <v>20</v>
      </c>
      <c r="H94" s="25">
        <f t="shared" si="46"/>
        <v>638.77</v>
      </c>
      <c r="I94" s="25">
        <f>E94*H94</f>
        <v>1839.6575999999998</v>
      </c>
      <c r="J94" s="62">
        <v>4917</v>
      </c>
      <c r="K94" s="21"/>
      <c r="L94" s="72">
        <f t="shared" si="3"/>
        <v>638.76685199999997</v>
      </c>
      <c r="M94" s="21">
        <v>495.86</v>
      </c>
      <c r="N94" s="47">
        <v>0.64</v>
      </c>
    </row>
    <row r="95" spans="2:14" s="47" customFormat="1" x14ac:dyDescent="0.25">
      <c r="B95" s="40" t="s">
        <v>162</v>
      </c>
      <c r="C95" s="16" t="s">
        <v>94</v>
      </c>
      <c r="D95" s="30"/>
      <c r="E95" s="35"/>
      <c r="F95" s="57"/>
      <c r="G95" s="57"/>
      <c r="H95" s="25"/>
      <c r="I95" s="25"/>
      <c r="J95" s="30"/>
      <c r="K95" s="21"/>
      <c r="L95" s="72">
        <f t="shared" si="3"/>
        <v>0</v>
      </c>
      <c r="M95" s="21"/>
    </row>
    <row r="96" spans="2:14" s="47" customFormat="1" x14ac:dyDescent="0.25">
      <c r="B96" s="62" t="s">
        <v>163</v>
      </c>
      <c r="C96" s="66" t="s">
        <v>82</v>
      </c>
      <c r="D96" s="31" t="s">
        <v>15</v>
      </c>
      <c r="E96" s="36">
        <v>16.54</v>
      </c>
      <c r="F96" s="25">
        <v>550</v>
      </c>
      <c r="G96" s="25">
        <v>161.18</v>
      </c>
      <c r="H96" s="25">
        <f t="shared" ref="H96:H98" si="47">SUM(F96:G96)</f>
        <v>711.18000000000006</v>
      </c>
      <c r="I96" s="25">
        <f>E96*H96</f>
        <v>11762.9172</v>
      </c>
      <c r="J96" s="62">
        <v>25976</v>
      </c>
      <c r="K96" s="21"/>
      <c r="L96" s="72">
        <f>M96*1.2882</f>
        <v>711.17657400000007</v>
      </c>
      <c r="M96" s="21">
        <v>552.07000000000005</v>
      </c>
      <c r="N96" s="47">
        <v>0.92</v>
      </c>
    </row>
    <row r="97" spans="2:33" s="47" customFormat="1" x14ac:dyDescent="0.25">
      <c r="B97" s="62" t="s">
        <v>196</v>
      </c>
      <c r="C97" s="66" t="s">
        <v>83</v>
      </c>
      <c r="D97" s="62" t="s">
        <v>41</v>
      </c>
      <c r="E97" s="36">
        <v>4.32</v>
      </c>
      <c r="F97" s="25">
        <v>618.77</v>
      </c>
      <c r="G97" s="25">
        <v>20</v>
      </c>
      <c r="H97" s="25">
        <f t="shared" si="47"/>
        <v>638.77</v>
      </c>
      <c r="I97" s="25">
        <f>E97*H97</f>
        <v>2759.4864000000002</v>
      </c>
      <c r="J97" s="62">
        <v>4917</v>
      </c>
      <c r="K97" s="21"/>
      <c r="L97" s="72">
        <f t="shared" si="3"/>
        <v>638.76685199999997</v>
      </c>
      <c r="M97" s="21">
        <v>495.86</v>
      </c>
      <c r="N97" s="47">
        <v>0.48</v>
      </c>
    </row>
    <row r="98" spans="2:33" s="47" customFormat="1" x14ac:dyDescent="0.25">
      <c r="B98" s="62" t="s">
        <v>197</v>
      </c>
      <c r="C98" s="66" t="s">
        <v>84</v>
      </c>
      <c r="D98" s="62" t="s">
        <v>41</v>
      </c>
      <c r="E98" s="36">
        <v>2.88</v>
      </c>
      <c r="F98" s="25">
        <v>618.77</v>
      </c>
      <c r="G98" s="25">
        <v>20</v>
      </c>
      <c r="H98" s="25">
        <f t="shared" si="47"/>
        <v>638.77</v>
      </c>
      <c r="I98" s="25">
        <f>E98*H98</f>
        <v>1839.6575999999998</v>
      </c>
      <c r="J98" s="62">
        <v>4917</v>
      </c>
      <c r="K98" s="21"/>
      <c r="L98" s="72">
        <f t="shared" si="3"/>
        <v>638.76685199999997</v>
      </c>
      <c r="M98" s="21">
        <v>495.86</v>
      </c>
      <c r="N98" s="47">
        <v>0.64</v>
      </c>
    </row>
    <row r="99" spans="2:33" s="47" customFormat="1" x14ac:dyDescent="0.25">
      <c r="B99" s="42"/>
      <c r="C99" s="76"/>
      <c r="D99" s="42"/>
      <c r="E99" s="108"/>
      <c r="F99" s="50"/>
      <c r="G99" s="50"/>
      <c r="H99" s="50"/>
      <c r="I99" s="50"/>
      <c r="J99" s="74"/>
      <c r="K99" s="21"/>
      <c r="L99" s="72"/>
      <c r="M99" s="21"/>
    </row>
    <row r="100" spans="2:33" x14ac:dyDescent="0.25">
      <c r="B100" s="40" t="s">
        <v>20</v>
      </c>
      <c r="C100" s="16" t="s">
        <v>74</v>
      </c>
      <c r="D100" s="91"/>
      <c r="E100" s="52"/>
      <c r="F100" s="92"/>
      <c r="G100" s="92"/>
      <c r="H100" s="92"/>
      <c r="I100" s="93">
        <f>SUM(I101:I106)</f>
        <v>9671.4089999999997</v>
      </c>
      <c r="J100" s="158"/>
      <c r="K100" s="94"/>
      <c r="L100" s="72">
        <f t="shared" si="45"/>
        <v>0</v>
      </c>
      <c r="M100" s="106">
        <f t="shared" ref="M100" si="48">N100*1.2882</f>
        <v>0</v>
      </c>
      <c r="N100" s="95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</row>
    <row r="101" spans="2:33" x14ac:dyDescent="0.25">
      <c r="B101" s="40" t="s">
        <v>164</v>
      </c>
      <c r="C101" s="16" t="s">
        <v>76</v>
      </c>
      <c r="D101" s="100"/>
      <c r="E101" s="101"/>
      <c r="F101" s="102"/>
      <c r="G101" s="102"/>
      <c r="H101" s="103"/>
      <c r="I101" s="104"/>
      <c r="J101" s="105"/>
      <c r="K101" s="94"/>
      <c r="L101" s="72">
        <f t="shared" si="45"/>
        <v>0</v>
      </c>
      <c r="M101" s="106"/>
      <c r="N101" s="95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</row>
    <row r="102" spans="2:33" x14ac:dyDescent="0.25">
      <c r="B102" s="63" t="s">
        <v>165</v>
      </c>
      <c r="C102" s="90" t="s">
        <v>30</v>
      </c>
      <c r="D102" s="96" t="s">
        <v>15</v>
      </c>
      <c r="E102" s="38">
        <v>572.59</v>
      </c>
      <c r="F102" s="97">
        <v>1.3</v>
      </c>
      <c r="G102" s="97">
        <v>0.89</v>
      </c>
      <c r="H102" s="68">
        <f t="shared" ref="H102" si="49">SUM(F102:G102)</f>
        <v>2.19</v>
      </c>
      <c r="I102" s="68">
        <f t="shared" ref="I102:I103" si="50">E102*H102</f>
        <v>1253.9721</v>
      </c>
      <c r="J102" s="98">
        <v>88412</v>
      </c>
      <c r="K102" s="94"/>
      <c r="L102" s="72">
        <f t="shared" si="45"/>
        <v>2.18994</v>
      </c>
      <c r="M102" s="106">
        <v>1.7</v>
      </c>
      <c r="N102" s="99">
        <v>0.97</v>
      </c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</row>
    <row r="103" spans="2:33" x14ac:dyDescent="0.25">
      <c r="B103" s="63" t="s">
        <v>200</v>
      </c>
      <c r="C103" s="90" t="s">
        <v>75</v>
      </c>
      <c r="D103" s="96" t="s">
        <v>15</v>
      </c>
      <c r="E103" s="38">
        <v>572.59</v>
      </c>
      <c r="F103" s="161">
        <v>8</v>
      </c>
      <c r="G103" s="161">
        <v>4.75</v>
      </c>
      <c r="H103" s="68">
        <f t="shared" ref="H103" si="51">SUM(F103:G103)</f>
        <v>12.75</v>
      </c>
      <c r="I103" s="68">
        <f t="shared" si="50"/>
        <v>7300.5225</v>
      </c>
      <c r="J103" s="162">
        <v>88489</v>
      </c>
      <c r="K103" s="94"/>
      <c r="L103" s="72">
        <f t="shared" si="45"/>
        <v>18.047681999999998</v>
      </c>
      <c r="M103" s="106">
        <v>14.01</v>
      </c>
      <c r="N103" s="99">
        <v>0.25</v>
      </c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</row>
    <row r="104" spans="2:33" x14ac:dyDescent="0.25">
      <c r="B104" s="40" t="s">
        <v>166</v>
      </c>
      <c r="C104" s="16" t="s">
        <v>60</v>
      </c>
      <c r="D104" s="100"/>
      <c r="E104" s="101"/>
      <c r="F104" s="102"/>
      <c r="G104" s="102"/>
      <c r="H104" s="103"/>
      <c r="I104" s="104"/>
      <c r="J104" s="105"/>
      <c r="K104" s="94"/>
      <c r="L104" s="72">
        <f t="shared" si="45"/>
        <v>0</v>
      </c>
      <c r="M104" s="106"/>
      <c r="N104" s="95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</row>
    <row r="105" spans="2:33" x14ac:dyDescent="0.25">
      <c r="B105" s="63" t="s">
        <v>167</v>
      </c>
      <c r="C105" s="90" t="s">
        <v>30</v>
      </c>
      <c r="D105" s="96" t="s">
        <v>15</v>
      </c>
      <c r="E105" s="38">
        <v>74.760000000000005</v>
      </c>
      <c r="F105" s="97">
        <v>1.3</v>
      </c>
      <c r="G105" s="97">
        <v>0.89</v>
      </c>
      <c r="H105" s="68">
        <f t="shared" ref="H105:H106" si="52">SUM(F105:G105)</f>
        <v>2.19</v>
      </c>
      <c r="I105" s="68">
        <f t="shared" ref="I105:I106" si="53">E105*H105</f>
        <v>163.7244</v>
      </c>
      <c r="J105" s="98">
        <v>88412</v>
      </c>
      <c r="K105" s="94"/>
      <c r="L105" s="72">
        <f t="shared" si="45"/>
        <v>2.18994</v>
      </c>
      <c r="M105" s="106">
        <v>1.7</v>
      </c>
      <c r="N105" s="99">
        <v>0.72</v>
      </c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</row>
    <row r="106" spans="2:33" x14ac:dyDescent="0.25">
      <c r="B106" s="63" t="s">
        <v>201</v>
      </c>
      <c r="C106" s="90" t="s">
        <v>75</v>
      </c>
      <c r="D106" s="96" t="s">
        <v>15</v>
      </c>
      <c r="E106" s="38">
        <v>74.760000000000005</v>
      </c>
      <c r="F106" s="161">
        <v>8</v>
      </c>
      <c r="G106" s="161">
        <v>4.75</v>
      </c>
      <c r="H106" s="68">
        <f t="shared" si="52"/>
        <v>12.75</v>
      </c>
      <c r="I106" s="68">
        <f t="shared" si="53"/>
        <v>953.19</v>
      </c>
      <c r="J106" s="162">
        <v>88489</v>
      </c>
      <c r="K106" s="94"/>
      <c r="L106" s="72">
        <f t="shared" si="45"/>
        <v>18.047681999999998</v>
      </c>
      <c r="M106" s="106">
        <v>14.01</v>
      </c>
      <c r="N106" s="99">
        <v>0.42</v>
      </c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</row>
    <row r="107" spans="2:33" s="47" customFormat="1" x14ac:dyDescent="0.25">
      <c r="B107" s="42"/>
      <c r="C107" s="76"/>
      <c r="D107" s="42"/>
      <c r="E107" s="73"/>
      <c r="F107" s="50"/>
      <c r="G107" s="50"/>
      <c r="H107" s="50"/>
      <c r="I107" s="50"/>
      <c r="J107" s="74"/>
      <c r="K107" s="21"/>
      <c r="L107" s="72"/>
      <c r="M107" s="21"/>
    </row>
    <row r="108" spans="2:33" x14ac:dyDescent="0.25">
      <c r="B108" s="40" t="s">
        <v>21</v>
      </c>
      <c r="C108" s="16" t="s">
        <v>77</v>
      </c>
      <c r="D108" s="91"/>
      <c r="E108" s="52"/>
      <c r="F108" s="92"/>
      <c r="G108" s="92"/>
      <c r="H108" s="92"/>
      <c r="I108" s="93">
        <f>SUM(I110:I118)</f>
        <v>21772.5713</v>
      </c>
      <c r="J108" s="158"/>
      <c r="K108" s="94"/>
      <c r="L108" s="72">
        <f t="shared" si="45"/>
        <v>36374.413884000001</v>
      </c>
      <c r="M108" s="106">
        <v>28236.62</v>
      </c>
      <c r="N108" s="95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</row>
    <row r="109" spans="2:33" x14ac:dyDescent="0.25">
      <c r="B109" s="40" t="s">
        <v>168</v>
      </c>
      <c r="C109" s="16" t="s">
        <v>92</v>
      </c>
      <c r="D109" s="100"/>
      <c r="E109" s="101"/>
      <c r="F109" s="102"/>
      <c r="G109" s="102"/>
      <c r="H109" s="103"/>
      <c r="I109" s="104"/>
      <c r="J109" s="105"/>
      <c r="K109" s="94"/>
      <c r="L109" s="72">
        <f t="shared" si="45"/>
        <v>0</v>
      </c>
      <c r="M109" s="106"/>
      <c r="N109" s="95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</row>
    <row r="110" spans="2:33" x14ac:dyDescent="0.25">
      <c r="B110" s="63" t="s">
        <v>169</v>
      </c>
      <c r="C110" s="90" t="s">
        <v>78</v>
      </c>
      <c r="D110" s="96" t="s">
        <v>15</v>
      </c>
      <c r="E110" s="38">
        <v>478.24</v>
      </c>
      <c r="F110" s="97">
        <v>1.3</v>
      </c>
      <c r="G110" s="97">
        <v>0.89</v>
      </c>
      <c r="H110" s="68">
        <f t="shared" ref="H110:H111" si="54">SUM(F110:G110)</f>
        <v>2.19</v>
      </c>
      <c r="I110" s="68">
        <f t="shared" ref="I110:I111" si="55">E110*H110</f>
        <v>1047.3456000000001</v>
      </c>
      <c r="J110" s="98">
        <v>88412</v>
      </c>
      <c r="K110" s="94"/>
      <c r="L110" s="72">
        <f t="shared" si="45"/>
        <v>2.18994</v>
      </c>
      <c r="M110" s="106">
        <v>1.7</v>
      </c>
      <c r="N110" s="99">
        <v>0.35</v>
      </c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</row>
    <row r="111" spans="2:33" x14ac:dyDescent="0.25">
      <c r="B111" s="63" t="s">
        <v>202</v>
      </c>
      <c r="C111" s="90" t="s">
        <v>75</v>
      </c>
      <c r="D111" s="96" t="s">
        <v>15</v>
      </c>
      <c r="E111" s="38">
        <v>478.24</v>
      </c>
      <c r="F111" s="161">
        <v>8</v>
      </c>
      <c r="G111" s="161">
        <v>4.75</v>
      </c>
      <c r="H111" s="68">
        <f t="shared" si="54"/>
        <v>12.75</v>
      </c>
      <c r="I111" s="68">
        <f t="shared" si="55"/>
        <v>6097.56</v>
      </c>
      <c r="J111" s="162">
        <v>88489</v>
      </c>
      <c r="K111" s="94"/>
      <c r="L111" s="72">
        <f t="shared" si="45"/>
        <v>12.75318</v>
      </c>
      <c r="M111" s="106">
        <v>9.9</v>
      </c>
      <c r="N111" s="99">
        <v>0.23</v>
      </c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</row>
    <row r="112" spans="2:33" x14ac:dyDescent="0.25">
      <c r="B112" s="63" t="s">
        <v>203</v>
      </c>
      <c r="C112" s="90" t="s">
        <v>79</v>
      </c>
      <c r="D112" s="96" t="s">
        <v>15</v>
      </c>
      <c r="E112" s="38">
        <v>284.38</v>
      </c>
      <c r="F112" s="97">
        <v>1.3</v>
      </c>
      <c r="G112" s="97">
        <v>0.89</v>
      </c>
      <c r="H112" s="68">
        <f t="shared" ref="H112:H113" si="56">SUM(F112:G112)</f>
        <v>2.19</v>
      </c>
      <c r="I112" s="68">
        <f t="shared" ref="I112:I113" si="57">E112*H112</f>
        <v>622.79219999999998</v>
      </c>
      <c r="J112" s="98">
        <v>88412</v>
      </c>
      <c r="K112" s="94"/>
      <c r="L112" s="72">
        <f t="shared" ref="L112:L113" si="58">M112*1.2882</f>
        <v>14.04138</v>
      </c>
      <c r="M112" s="106">
        <v>10.9</v>
      </c>
      <c r="N112" s="99">
        <v>0.79</v>
      </c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</row>
    <row r="113" spans="2:33" x14ac:dyDescent="0.25">
      <c r="B113" s="63" t="s">
        <v>204</v>
      </c>
      <c r="C113" s="90" t="s">
        <v>80</v>
      </c>
      <c r="D113" s="96" t="s">
        <v>15</v>
      </c>
      <c r="E113" s="38">
        <v>284.38</v>
      </c>
      <c r="F113" s="97">
        <v>8</v>
      </c>
      <c r="G113" s="97">
        <v>6.32</v>
      </c>
      <c r="H113" s="68">
        <f t="shared" si="56"/>
        <v>14.32</v>
      </c>
      <c r="I113" s="68">
        <f t="shared" si="57"/>
        <v>4072.3216000000002</v>
      </c>
      <c r="J113" s="98">
        <v>88488</v>
      </c>
      <c r="K113" s="94"/>
      <c r="L113" s="72">
        <f t="shared" si="58"/>
        <v>14.324783999999999</v>
      </c>
      <c r="M113" s="106">
        <v>11.12</v>
      </c>
      <c r="N113" s="99">
        <v>0.06</v>
      </c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</row>
    <row r="114" spans="2:33" x14ac:dyDescent="0.25">
      <c r="B114" s="40" t="s">
        <v>170</v>
      </c>
      <c r="C114" s="16" t="s">
        <v>91</v>
      </c>
      <c r="D114" s="100"/>
      <c r="E114" s="101"/>
      <c r="F114" s="102"/>
      <c r="G114" s="102"/>
      <c r="H114" s="103"/>
      <c r="I114" s="104"/>
      <c r="J114" s="105"/>
      <c r="K114" s="94"/>
      <c r="L114" s="72">
        <f t="shared" si="45"/>
        <v>0</v>
      </c>
      <c r="M114" s="106"/>
      <c r="N114" s="95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</row>
    <row r="115" spans="2:33" x14ac:dyDescent="0.25">
      <c r="B115" s="63" t="s">
        <v>171</v>
      </c>
      <c r="C115" s="90" t="s">
        <v>30</v>
      </c>
      <c r="D115" s="96" t="s">
        <v>15</v>
      </c>
      <c r="E115" s="38">
        <v>324.54000000000002</v>
      </c>
      <c r="F115" s="97">
        <v>1.3</v>
      </c>
      <c r="G115" s="97">
        <v>0.89</v>
      </c>
      <c r="H115" s="68">
        <f t="shared" ref="H115:H118" si="59">SUM(F115:G115)</f>
        <v>2.19</v>
      </c>
      <c r="I115" s="68">
        <f t="shared" ref="I115:I118" si="60">E115*H115</f>
        <v>710.74260000000004</v>
      </c>
      <c r="J115" s="98">
        <v>88412</v>
      </c>
      <c r="K115" s="94"/>
      <c r="L115" s="72">
        <f t="shared" si="45"/>
        <v>2.18994</v>
      </c>
      <c r="M115" s="106">
        <v>1.7</v>
      </c>
      <c r="N115" s="99">
        <v>0.74</v>
      </c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</row>
    <row r="116" spans="2:33" x14ac:dyDescent="0.25">
      <c r="B116" s="63" t="s">
        <v>205</v>
      </c>
      <c r="C116" s="90" t="s">
        <v>75</v>
      </c>
      <c r="D116" s="96" t="s">
        <v>15</v>
      </c>
      <c r="E116" s="38">
        <v>324.54000000000002</v>
      </c>
      <c r="F116" s="161">
        <v>8</v>
      </c>
      <c r="G116" s="161">
        <v>4.75</v>
      </c>
      <c r="H116" s="68">
        <f t="shared" si="59"/>
        <v>12.75</v>
      </c>
      <c r="I116" s="68">
        <f t="shared" si="60"/>
        <v>4137.8850000000002</v>
      </c>
      <c r="J116" s="162">
        <v>88489</v>
      </c>
      <c r="K116" s="94"/>
      <c r="L116" s="72">
        <f t="shared" si="45"/>
        <v>18.047681999999998</v>
      </c>
      <c r="M116" s="106">
        <v>14.01</v>
      </c>
      <c r="N116" s="99">
        <v>0.95</v>
      </c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</row>
    <row r="117" spans="2:33" x14ac:dyDescent="0.25">
      <c r="B117" s="63" t="s">
        <v>206</v>
      </c>
      <c r="C117" s="90" t="s">
        <v>79</v>
      </c>
      <c r="D117" s="96" t="s">
        <v>15</v>
      </c>
      <c r="E117" s="38">
        <v>307.93</v>
      </c>
      <c r="F117" s="97">
        <v>1.3</v>
      </c>
      <c r="G117" s="97">
        <v>0.89</v>
      </c>
      <c r="H117" s="68">
        <f t="shared" si="59"/>
        <v>2.19</v>
      </c>
      <c r="I117" s="68">
        <f t="shared" si="60"/>
        <v>674.36670000000004</v>
      </c>
      <c r="J117" s="98">
        <v>88412</v>
      </c>
      <c r="K117" s="94"/>
      <c r="L117" s="72"/>
      <c r="M117" s="106"/>
      <c r="N117" s="99">
        <v>0.37</v>
      </c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</row>
    <row r="118" spans="2:33" x14ac:dyDescent="0.25">
      <c r="B118" s="63" t="s">
        <v>207</v>
      </c>
      <c r="C118" s="90" t="s">
        <v>80</v>
      </c>
      <c r="D118" s="96" t="s">
        <v>15</v>
      </c>
      <c r="E118" s="38">
        <v>307.93</v>
      </c>
      <c r="F118" s="97">
        <v>8</v>
      </c>
      <c r="G118" s="97">
        <v>6.32</v>
      </c>
      <c r="H118" s="68">
        <f t="shared" si="59"/>
        <v>14.32</v>
      </c>
      <c r="I118" s="68">
        <f t="shared" si="60"/>
        <v>4409.5576000000001</v>
      </c>
      <c r="J118" s="98">
        <v>88488</v>
      </c>
      <c r="K118" s="94"/>
      <c r="L118" s="72"/>
      <c r="M118" s="106"/>
      <c r="N118" s="99">
        <v>0.14000000000000001</v>
      </c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</row>
    <row r="119" spans="2:33" s="47" customFormat="1" x14ac:dyDescent="0.25">
      <c r="B119" s="42"/>
      <c r="C119" s="76"/>
      <c r="D119" s="42"/>
      <c r="E119" s="73"/>
      <c r="F119" s="50"/>
      <c r="G119" s="50"/>
      <c r="H119" s="50"/>
      <c r="I119" s="50"/>
      <c r="J119" s="74"/>
      <c r="K119" s="21"/>
      <c r="L119" s="72">
        <f t="shared" ref="L119:L149" si="61">M119*1.2882</f>
        <v>0</v>
      </c>
      <c r="M119" s="21"/>
    </row>
    <row r="120" spans="2:33" x14ac:dyDescent="0.25">
      <c r="B120" s="40" t="s">
        <v>24</v>
      </c>
      <c r="C120" s="16" t="s">
        <v>31</v>
      </c>
      <c r="D120" s="91"/>
      <c r="E120" s="52"/>
      <c r="F120" s="129"/>
      <c r="G120" s="129"/>
      <c r="H120" s="129"/>
      <c r="I120" s="93">
        <f>SUM(I121:I132)</f>
        <v>27690.59</v>
      </c>
      <c r="J120" s="130"/>
      <c r="K120" s="1"/>
      <c r="L120" s="72">
        <f t="shared" si="61"/>
        <v>0</v>
      </c>
      <c r="M120" s="1"/>
    </row>
    <row r="121" spans="2:33" s="109" customFormat="1" x14ac:dyDescent="0.25">
      <c r="B121" s="114" t="s">
        <v>172</v>
      </c>
      <c r="C121" s="138" t="s">
        <v>96</v>
      </c>
      <c r="D121" s="114" t="s">
        <v>97</v>
      </c>
      <c r="E121" s="135">
        <v>1</v>
      </c>
      <c r="F121" s="136">
        <v>900</v>
      </c>
      <c r="G121" s="136">
        <v>270.7</v>
      </c>
      <c r="H121" s="68">
        <f t="shared" ref="H121:H132" si="62">SUM(F121:G121)</f>
        <v>1170.7</v>
      </c>
      <c r="I121" s="68">
        <f t="shared" ref="I121:I132" si="63">E121*H121</f>
        <v>1170.7</v>
      </c>
      <c r="J121" s="137">
        <v>41598</v>
      </c>
      <c r="K121" s="115"/>
      <c r="L121" s="72">
        <f t="shared" si="61"/>
        <v>1170.703278</v>
      </c>
      <c r="M121" s="115">
        <v>908.79</v>
      </c>
      <c r="N121" s="109">
        <v>0.7</v>
      </c>
    </row>
    <row r="122" spans="2:33" s="109" customFormat="1" x14ac:dyDescent="0.25">
      <c r="B122" s="114" t="s">
        <v>208</v>
      </c>
      <c r="C122" s="138" t="s">
        <v>239</v>
      </c>
      <c r="D122" s="114" t="s">
        <v>26</v>
      </c>
      <c r="E122" s="135">
        <v>8</v>
      </c>
      <c r="F122" s="136">
        <v>12.12</v>
      </c>
      <c r="G122" s="136">
        <v>2</v>
      </c>
      <c r="H122" s="68">
        <f t="shared" ref="H122" si="64">SUM(F122:G122)</f>
        <v>14.12</v>
      </c>
      <c r="I122" s="68">
        <f t="shared" ref="I122" si="65">E122*H122</f>
        <v>112.96</v>
      </c>
      <c r="J122" s="137">
        <v>92979</v>
      </c>
      <c r="K122" s="115"/>
      <c r="L122" s="72">
        <f t="shared" si="61"/>
        <v>14.118672000000002</v>
      </c>
      <c r="M122" s="115">
        <v>10.96</v>
      </c>
    </row>
    <row r="123" spans="2:33" s="109" customFormat="1" x14ac:dyDescent="0.25">
      <c r="B123" s="114" t="s">
        <v>209</v>
      </c>
      <c r="C123" s="138" t="s">
        <v>238</v>
      </c>
      <c r="D123" s="114" t="s">
        <v>26</v>
      </c>
      <c r="E123" s="135">
        <v>80</v>
      </c>
      <c r="F123" s="136">
        <v>6.88</v>
      </c>
      <c r="G123" s="136">
        <v>2</v>
      </c>
      <c r="H123" s="68">
        <f t="shared" ref="H123" si="66">SUM(F123:G123)</f>
        <v>8.879999999999999</v>
      </c>
      <c r="I123" s="68">
        <f t="shared" ref="I123" si="67">E123*H123</f>
        <v>710.39999999999986</v>
      </c>
      <c r="J123" s="137">
        <v>92982</v>
      </c>
      <c r="K123" s="115"/>
      <c r="L123" s="72">
        <f t="shared" si="61"/>
        <v>8.8756979999999999</v>
      </c>
      <c r="M123" s="115">
        <v>6.89</v>
      </c>
    </row>
    <row r="124" spans="2:33" ht="16.5" customHeight="1" x14ac:dyDescent="0.25">
      <c r="B124" s="114" t="s">
        <v>237</v>
      </c>
      <c r="C124" s="131" t="s">
        <v>98</v>
      </c>
      <c r="D124" s="114" t="s">
        <v>97</v>
      </c>
      <c r="E124" s="67">
        <v>2</v>
      </c>
      <c r="F124" s="68">
        <v>650</v>
      </c>
      <c r="G124" s="68">
        <v>63.31</v>
      </c>
      <c r="H124" s="68">
        <f t="shared" si="62"/>
        <v>713.31</v>
      </c>
      <c r="I124" s="68">
        <f t="shared" si="63"/>
        <v>1426.62</v>
      </c>
      <c r="J124" s="132" t="s">
        <v>99</v>
      </c>
      <c r="K124" s="20"/>
      <c r="L124" s="72">
        <f t="shared" si="61"/>
        <v>713.31498599999998</v>
      </c>
      <c r="M124" s="20">
        <v>553.73</v>
      </c>
      <c r="N124">
        <v>0.62</v>
      </c>
    </row>
    <row r="125" spans="2:33" s="47" customFormat="1" x14ac:dyDescent="0.25">
      <c r="B125" s="114" t="s">
        <v>210</v>
      </c>
      <c r="C125" s="133" t="s">
        <v>230</v>
      </c>
      <c r="D125" s="62" t="s">
        <v>97</v>
      </c>
      <c r="E125" s="67">
        <v>101</v>
      </c>
      <c r="F125" s="68">
        <v>171.26</v>
      </c>
      <c r="G125" s="68">
        <v>20</v>
      </c>
      <c r="H125" s="68">
        <f t="shared" si="62"/>
        <v>191.26</v>
      </c>
      <c r="I125" s="68">
        <f t="shared" si="63"/>
        <v>19317.259999999998</v>
      </c>
      <c r="J125" s="132">
        <v>39510</v>
      </c>
      <c r="K125" s="21"/>
      <c r="L125" s="72">
        <f t="shared" si="61"/>
        <v>191.25905399999999</v>
      </c>
      <c r="M125" s="21">
        <v>148.47</v>
      </c>
      <c r="N125" s="47">
        <v>0.24</v>
      </c>
    </row>
    <row r="126" spans="2:33" s="47" customFormat="1" x14ac:dyDescent="0.25">
      <c r="B126" s="114" t="s">
        <v>211</v>
      </c>
      <c r="C126" s="133" t="s">
        <v>231</v>
      </c>
      <c r="D126" s="62" t="s">
        <v>97</v>
      </c>
      <c r="E126" s="67">
        <v>606</v>
      </c>
      <c r="F126" s="68">
        <v>0.5</v>
      </c>
      <c r="G126" s="68">
        <v>0.22</v>
      </c>
      <c r="H126" s="68">
        <f t="shared" si="62"/>
        <v>0.72</v>
      </c>
      <c r="I126" s="68">
        <f t="shared" si="63"/>
        <v>436.32</v>
      </c>
      <c r="J126" s="132">
        <v>938</v>
      </c>
      <c r="K126" s="21"/>
      <c r="L126" s="72">
        <f t="shared" si="61"/>
        <v>0.72139200000000003</v>
      </c>
      <c r="M126" s="21">
        <v>0.56000000000000005</v>
      </c>
      <c r="N126" s="47">
        <v>0.2</v>
      </c>
    </row>
    <row r="127" spans="2:33" x14ac:dyDescent="0.25">
      <c r="B127" s="114" t="s">
        <v>212</v>
      </c>
      <c r="C127" s="133" t="s">
        <v>232</v>
      </c>
      <c r="D127" s="114" t="s">
        <v>97</v>
      </c>
      <c r="E127" s="67">
        <v>24</v>
      </c>
      <c r="F127" s="68">
        <v>22.29</v>
      </c>
      <c r="G127" s="68">
        <v>20</v>
      </c>
      <c r="H127" s="68">
        <f t="shared" si="62"/>
        <v>42.29</v>
      </c>
      <c r="I127" s="68">
        <f t="shared" si="63"/>
        <v>1014.96</v>
      </c>
      <c r="J127" s="134">
        <v>91967</v>
      </c>
      <c r="K127" s="20"/>
      <c r="L127" s="72">
        <f t="shared" si="61"/>
        <v>42.291606000000002</v>
      </c>
      <c r="M127" s="20">
        <v>32.83</v>
      </c>
      <c r="N127">
        <v>0.8</v>
      </c>
    </row>
    <row r="128" spans="2:33" x14ac:dyDescent="0.25">
      <c r="B128" s="114" t="s">
        <v>213</v>
      </c>
      <c r="C128" s="133" t="s">
        <v>233</v>
      </c>
      <c r="D128" s="114" t="s">
        <v>97</v>
      </c>
      <c r="E128" s="67">
        <v>6</v>
      </c>
      <c r="F128" s="68">
        <v>32.869999999999997</v>
      </c>
      <c r="G128" s="68">
        <v>20</v>
      </c>
      <c r="H128" s="68">
        <f t="shared" ref="H128" si="68">SUM(F128:G128)</f>
        <v>52.87</v>
      </c>
      <c r="I128" s="68">
        <f t="shared" ref="I128" si="69">E128*H128</f>
        <v>317.21999999999997</v>
      </c>
      <c r="J128" s="134">
        <v>91963</v>
      </c>
      <c r="K128" s="20"/>
      <c r="L128" s="72">
        <f t="shared" si="61"/>
        <v>52.867728</v>
      </c>
      <c r="M128" s="20">
        <v>41.04</v>
      </c>
      <c r="N128">
        <v>0.22</v>
      </c>
    </row>
    <row r="129" spans="2:15" x14ac:dyDescent="0.25">
      <c r="B129" s="114" t="s">
        <v>214</v>
      </c>
      <c r="C129" s="133" t="s">
        <v>234</v>
      </c>
      <c r="D129" s="114" t="s">
        <v>97</v>
      </c>
      <c r="E129" s="67">
        <v>3</v>
      </c>
      <c r="F129" s="68">
        <v>44.13</v>
      </c>
      <c r="G129" s="68">
        <v>20</v>
      </c>
      <c r="H129" s="68">
        <f t="shared" ref="H129" si="70">SUM(F129:G129)</f>
        <v>64.13</v>
      </c>
      <c r="I129" s="68">
        <f t="shared" ref="I129" si="71">E129*H129</f>
        <v>192.39</v>
      </c>
      <c r="J129" s="134">
        <v>92034</v>
      </c>
      <c r="K129" s="20"/>
      <c r="L129" s="72">
        <f t="shared" si="61"/>
        <v>64.126596000000006</v>
      </c>
      <c r="M129" s="20">
        <v>49.78</v>
      </c>
      <c r="N129">
        <v>0.39</v>
      </c>
    </row>
    <row r="130" spans="2:15" x14ac:dyDescent="0.25">
      <c r="B130" s="114" t="s">
        <v>215</v>
      </c>
      <c r="C130" s="133" t="s">
        <v>235</v>
      </c>
      <c r="D130" s="114" t="s">
        <v>97</v>
      </c>
      <c r="E130" s="67">
        <v>53</v>
      </c>
      <c r="F130" s="68">
        <v>24.37</v>
      </c>
      <c r="G130" s="68">
        <v>20</v>
      </c>
      <c r="H130" s="68">
        <f t="shared" si="62"/>
        <v>44.370000000000005</v>
      </c>
      <c r="I130" s="68">
        <f t="shared" si="63"/>
        <v>2351.61</v>
      </c>
      <c r="J130" s="134">
        <v>92005</v>
      </c>
      <c r="K130" s="20"/>
      <c r="L130" s="72">
        <f t="shared" si="61"/>
        <v>44.365607999999995</v>
      </c>
      <c r="M130" s="20">
        <v>34.44</v>
      </c>
      <c r="N130">
        <v>0.02</v>
      </c>
    </row>
    <row r="131" spans="2:15" x14ac:dyDescent="0.25">
      <c r="B131" s="114" t="s">
        <v>216</v>
      </c>
      <c r="C131" s="133" t="s">
        <v>236</v>
      </c>
      <c r="D131" s="114" t="s">
        <v>97</v>
      </c>
      <c r="E131" s="67">
        <v>7</v>
      </c>
      <c r="F131" s="68">
        <v>24.37</v>
      </c>
      <c r="G131" s="68">
        <v>20</v>
      </c>
      <c r="H131" s="68">
        <f t="shared" ref="H131" si="72">SUM(F131:G131)</f>
        <v>44.370000000000005</v>
      </c>
      <c r="I131" s="68">
        <f t="shared" ref="I131" si="73">E131*H131</f>
        <v>310.59000000000003</v>
      </c>
      <c r="J131" s="134">
        <v>92005</v>
      </c>
      <c r="K131" s="20"/>
      <c r="L131" s="72">
        <f t="shared" ref="L131" si="74">M131*1.2882</f>
        <v>45.653807999999998</v>
      </c>
      <c r="M131" s="20">
        <v>35.44</v>
      </c>
      <c r="N131">
        <v>0.59</v>
      </c>
    </row>
    <row r="132" spans="2:15" x14ac:dyDescent="0.25">
      <c r="B132" s="114" t="s">
        <v>240</v>
      </c>
      <c r="C132" s="133" t="s">
        <v>100</v>
      </c>
      <c r="D132" s="114" t="s">
        <v>97</v>
      </c>
      <c r="E132" s="67">
        <v>22</v>
      </c>
      <c r="F132" s="68">
        <v>9.98</v>
      </c>
      <c r="G132" s="68">
        <v>5</v>
      </c>
      <c r="H132" s="68">
        <f t="shared" si="62"/>
        <v>14.98</v>
      </c>
      <c r="I132" s="68">
        <f t="shared" si="63"/>
        <v>329.56</v>
      </c>
      <c r="J132" s="134" t="s">
        <v>101</v>
      </c>
      <c r="K132" s="20"/>
      <c r="L132" s="72">
        <f t="shared" si="61"/>
        <v>14.981766</v>
      </c>
      <c r="M132" s="20">
        <v>11.63</v>
      </c>
      <c r="N132">
        <v>0.56000000000000005</v>
      </c>
    </row>
    <row r="133" spans="2:15" s="47" customFormat="1" x14ac:dyDescent="0.25">
      <c r="B133" s="42"/>
      <c r="C133" s="80"/>
      <c r="D133" s="43"/>
      <c r="E133" s="44"/>
      <c r="F133" s="140"/>
      <c r="G133" s="140"/>
      <c r="H133" s="140"/>
      <c r="I133" s="140"/>
      <c r="J133" s="43"/>
      <c r="K133" s="21"/>
      <c r="L133" s="72">
        <f t="shared" si="61"/>
        <v>0</v>
      </c>
      <c r="M133" s="21"/>
    </row>
    <row r="134" spans="2:15" x14ac:dyDescent="0.25">
      <c r="B134" s="40" t="s">
        <v>25</v>
      </c>
      <c r="C134" s="16" t="s">
        <v>112</v>
      </c>
      <c r="D134" s="32"/>
      <c r="E134" s="37"/>
      <c r="F134" s="92"/>
      <c r="G134" s="92"/>
      <c r="H134" s="92"/>
      <c r="I134" s="93">
        <f>SUM(I135:I137)</f>
        <v>2420.8233</v>
      </c>
      <c r="J134" s="141"/>
      <c r="K134" s="20"/>
      <c r="L134" s="72">
        <f t="shared" ref="L134:L135" si="75">M134*1.2882</f>
        <v>0</v>
      </c>
      <c r="M134" s="20"/>
      <c r="O134" s="49"/>
    </row>
    <row r="135" spans="2:15" ht="18" customHeight="1" x14ac:dyDescent="0.25">
      <c r="B135" s="63" t="s">
        <v>173</v>
      </c>
      <c r="C135" s="131" t="s">
        <v>113</v>
      </c>
      <c r="D135" s="63" t="s">
        <v>15</v>
      </c>
      <c r="E135" s="70">
        <v>3.15</v>
      </c>
      <c r="F135" s="142">
        <v>200</v>
      </c>
      <c r="G135" s="142">
        <v>33.369999999999997</v>
      </c>
      <c r="H135" s="68">
        <f t="shared" ref="H135" si="76">SUM(F135:G135)</f>
        <v>233.37</v>
      </c>
      <c r="I135" s="68">
        <f t="shared" ref="I135" si="77">E135*H135</f>
        <v>735.1155</v>
      </c>
      <c r="J135" s="134">
        <v>34713</v>
      </c>
      <c r="K135" s="20"/>
      <c r="L135" s="72">
        <f t="shared" si="75"/>
        <v>233.37031199999998</v>
      </c>
      <c r="M135" s="20">
        <v>181.16</v>
      </c>
    </row>
    <row r="136" spans="2:15" ht="18" customHeight="1" x14ac:dyDescent="0.25">
      <c r="B136" s="63" t="s">
        <v>217</v>
      </c>
      <c r="C136" s="131" t="s">
        <v>227</v>
      </c>
      <c r="D136" s="63" t="s">
        <v>15</v>
      </c>
      <c r="E136" s="70">
        <v>2.94</v>
      </c>
      <c r="F136" s="142">
        <v>200</v>
      </c>
      <c r="G136" s="142">
        <v>33.369999999999997</v>
      </c>
      <c r="H136" s="68">
        <f t="shared" ref="H136" si="78">SUM(F136:G136)</f>
        <v>233.37</v>
      </c>
      <c r="I136" s="68">
        <f t="shared" ref="I136" si="79">E136*H136</f>
        <v>686.1078</v>
      </c>
      <c r="J136" s="134">
        <v>34714</v>
      </c>
      <c r="K136" s="20"/>
      <c r="L136" s="72"/>
      <c r="M136" s="20"/>
    </row>
    <row r="137" spans="2:15" ht="18" customHeight="1" x14ac:dyDescent="0.25">
      <c r="B137" s="63" t="s">
        <v>217</v>
      </c>
      <c r="C137" s="131" t="s">
        <v>114</v>
      </c>
      <c r="D137" s="63" t="s">
        <v>115</v>
      </c>
      <c r="E137" s="70">
        <v>2</v>
      </c>
      <c r="F137" s="142">
        <v>450</v>
      </c>
      <c r="G137" s="142">
        <v>49.8</v>
      </c>
      <c r="H137" s="68">
        <f t="shared" ref="H137" si="80">SUM(F137:G137)</f>
        <v>499.8</v>
      </c>
      <c r="I137" s="68">
        <f t="shared" ref="I137" si="81">E137*H137</f>
        <v>999.6</v>
      </c>
      <c r="J137" s="134">
        <v>3104</v>
      </c>
      <c r="K137" s="20"/>
      <c r="L137" s="72">
        <f t="shared" ref="L137" si="82">M137*1.2882</f>
        <v>499.79583600000001</v>
      </c>
      <c r="M137" s="20">
        <v>387.98</v>
      </c>
    </row>
    <row r="138" spans="2:15" s="47" customFormat="1" x14ac:dyDescent="0.25">
      <c r="B138" s="42"/>
      <c r="C138" s="145"/>
      <c r="D138" s="43"/>
      <c r="E138" s="44"/>
      <c r="F138" s="140"/>
      <c r="G138" s="140"/>
      <c r="H138" s="140"/>
      <c r="I138" s="140"/>
      <c r="J138" s="43"/>
      <c r="K138" s="21"/>
      <c r="L138" s="72"/>
      <c r="M138" s="21"/>
    </row>
    <row r="139" spans="2:15" x14ac:dyDescent="0.25">
      <c r="B139" s="40" t="s">
        <v>28</v>
      </c>
      <c r="C139" s="16" t="s">
        <v>32</v>
      </c>
      <c r="D139" s="32"/>
      <c r="E139" s="37"/>
      <c r="F139" s="92"/>
      <c r="G139" s="92"/>
      <c r="H139" s="92"/>
      <c r="I139" s="93">
        <f>SUM(I140:I144)</f>
        <v>21673.14</v>
      </c>
      <c r="J139" s="141"/>
      <c r="K139" s="20"/>
      <c r="L139" s="72">
        <f t="shared" si="61"/>
        <v>0</v>
      </c>
      <c r="M139" s="20"/>
      <c r="O139" s="49"/>
    </row>
    <row r="140" spans="2:15" ht="18" customHeight="1" x14ac:dyDescent="0.25">
      <c r="B140" s="63" t="s">
        <v>174</v>
      </c>
      <c r="C140" s="131" t="s">
        <v>33</v>
      </c>
      <c r="D140" s="63" t="s">
        <v>97</v>
      </c>
      <c r="E140" s="70">
        <v>5</v>
      </c>
      <c r="F140" s="142">
        <v>700</v>
      </c>
      <c r="G140" s="142">
        <v>48.93</v>
      </c>
      <c r="H140" s="68">
        <f t="shared" ref="H140:H143" si="83">SUM(F140:G140)</f>
        <v>748.93</v>
      </c>
      <c r="I140" s="68">
        <f t="shared" ref="I140:I143" si="84">E140*H140</f>
        <v>3744.6499999999996</v>
      </c>
      <c r="J140" s="134" t="s">
        <v>102</v>
      </c>
      <c r="K140" s="20"/>
      <c r="L140" s="72">
        <f t="shared" si="61"/>
        <v>748.933716</v>
      </c>
      <c r="M140" s="20">
        <v>581.38</v>
      </c>
      <c r="N140">
        <v>0.57999999999999996</v>
      </c>
    </row>
    <row r="141" spans="2:15" x14ac:dyDescent="0.25">
      <c r="B141" s="63" t="s">
        <v>218</v>
      </c>
      <c r="C141" s="143" t="s">
        <v>34</v>
      </c>
      <c r="D141" s="63" t="s">
        <v>97</v>
      </c>
      <c r="E141" s="70">
        <v>7</v>
      </c>
      <c r="F141" s="142">
        <v>637.5</v>
      </c>
      <c r="G141" s="142">
        <v>50</v>
      </c>
      <c r="H141" s="68">
        <f t="shared" si="83"/>
        <v>687.5</v>
      </c>
      <c r="I141" s="68">
        <f t="shared" si="84"/>
        <v>4812.5</v>
      </c>
      <c r="J141" s="134" t="s">
        <v>103</v>
      </c>
      <c r="K141" s="20"/>
      <c r="L141" s="72">
        <f t="shared" si="61"/>
        <v>708.51</v>
      </c>
      <c r="M141" s="20">
        <v>550</v>
      </c>
      <c r="N141">
        <v>0</v>
      </c>
    </row>
    <row r="142" spans="2:15" x14ac:dyDescent="0.25">
      <c r="B142" s="63" t="s">
        <v>219</v>
      </c>
      <c r="C142" s="143" t="s">
        <v>104</v>
      </c>
      <c r="D142" s="63" t="s">
        <v>97</v>
      </c>
      <c r="E142" s="70">
        <v>3</v>
      </c>
      <c r="F142" s="142">
        <v>37.909999999999997</v>
      </c>
      <c r="G142" s="142">
        <v>10</v>
      </c>
      <c r="H142" s="68">
        <f t="shared" si="83"/>
        <v>47.91</v>
      </c>
      <c r="I142" s="68">
        <f t="shared" si="84"/>
        <v>143.72999999999999</v>
      </c>
      <c r="J142" s="134">
        <v>38774</v>
      </c>
      <c r="K142" s="20"/>
      <c r="L142" s="72">
        <f t="shared" si="61"/>
        <v>47.908158</v>
      </c>
      <c r="M142" s="20">
        <v>37.19</v>
      </c>
      <c r="N142">
        <v>0.46</v>
      </c>
    </row>
    <row r="143" spans="2:15" x14ac:dyDescent="0.25">
      <c r="B143" s="63" t="s">
        <v>220</v>
      </c>
      <c r="C143" s="90" t="s">
        <v>35</v>
      </c>
      <c r="D143" s="63" t="s">
        <v>116</v>
      </c>
      <c r="E143" s="70">
        <v>2</v>
      </c>
      <c r="F143" s="142">
        <v>1541.79</v>
      </c>
      <c r="G143" s="142">
        <v>100</v>
      </c>
      <c r="H143" s="68">
        <f t="shared" si="83"/>
        <v>1641.79</v>
      </c>
      <c r="I143" s="68">
        <f t="shared" si="84"/>
        <v>3283.58</v>
      </c>
      <c r="J143" s="134">
        <v>39624</v>
      </c>
      <c r="K143" s="20"/>
      <c r="L143" s="72">
        <f t="shared" si="61"/>
        <v>1641.785136</v>
      </c>
      <c r="M143" s="20">
        <v>1274.48</v>
      </c>
      <c r="N143">
        <v>0.37</v>
      </c>
    </row>
    <row r="144" spans="2:15" x14ac:dyDescent="0.25">
      <c r="B144" s="63" t="s">
        <v>221</v>
      </c>
      <c r="C144" s="90" t="s">
        <v>109</v>
      </c>
      <c r="D144" s="63" t="s">
        <v>26</v>
      </c>
      <c r="E144" s="70">
        <v>36</v>
      </c>
      <c r="F144" s="142">
        <v>209.13</v>
      </c>
      <c r="G144" s="142">
        <v>60</v>
      </c>
      <c r="H144" s="68">
        <f t="shared" ref="H144" si="85">SUM(F144:G144)</f>
        <v>269.13</v>
      </c>
      <c r="I144" s="68">
        <f t="shared" ref="I144" si="86">E144*H144</f>
        <v>9688.68</v>
      </c>
      <c r="J144" s="134">
        <v>84862</v>
      </c>
      <c r="K144" s="20"/>
      <c r="L144" s="72">
        <f t="shared" si="61"/>
        <v>269.13074399999999</v>
      </c>
      <c r="M144" s="20">
        <v>208.92</v>
      </c>
      <c r="N144">
        <v>0.56000000000000005</v>
      </c>
    </row>
    <row r="145" spans="2:14" s="47" customFormat="1" x14ac:dyDescent="0.25">
      <c r="B145" s="42"/>
      <c r="C145" s="145"/>
      <c r="D145" s="43"/>
      <c r="E145" s="44"/>
      <c r="F145" s="140"/>
      <c r="G145" s="140"/>
      <c r="H145" s="140"/>
      <c r="I145" s="140"/>
      <c r="J145" s="43"/>
      <c r="K145" s="21"/>
      <c r="L145" s="72">
        <f t="shared" si="61"/>
        <v>0</v>
      </c>
      <c r="M145" s="21"/>
    </row>
    <row r="146" spans="2:14" s="47" customFormat="1" x14ac:dyDescent="0.25">
      <c r="B146" s="40" t="s">
        <v>29</v>
      </c>
      <c r="C146" s="16" t="s">
        <v>86</v>
      </c>
      <c r="D146" s="91"/>
      <c r="E146" s="52"/>
      <c r="F146" s="129"/>
      <c r="G146" s="129"/>
      <c r="H146" s="129"/>
      <c r="I146" s="93">
        <f>SUM(I147:I148)</f>
        <v>12293.63</v>
      </c>
      <c r="J146" s="130">
        <f>SUM(N147:N148)</f>
        <v>1.63</v>
      </c>
      <c r="K146" s="21"/>
      <c r="L146" s="72">
        <f t="shared" si="61"/>
        <v>0</v>
      </c>
      <c r="M146" s="21"/>
    </row>
    <row r="147" spans="2:14" s="47" customFormat="1" x14ac:dyDescent="0.25">
      <c r="B147" s="114" t="s">
        <v>175</v>
      </c>
      <c r="C147" s="138" t="s">
        <v>87</v>
      </c>
      <c r="D147" s="62" t="s">
        <v>26</v>
      </c>
      <c r="E147" s="67">
        <v>91</v>
      </c>
      <c r="F147" s="68">
        <v>80</v>
      </c>
      <c r="G147" s="68">
        <v>26.67</v>
      </c>
      <c r="H147" s="68">
        <f t="shared" ref="H147" si="87">SUM(F147:G147)</f>
        <v>106.67</v>
      </c>
      <c r="I147" s="68">
        <f>E147*H147</f>
        <v>9706.9699999999993</v>
      </c>
      <c r="J147" s="132">
        <v>83677</v>
      </c>
      <c r="K147" s="21"/>
      <c r="L147" s="72">
        <f t="shared" si="61"/>
        <v>116.67227399999999</v>
      </c>
      <c r="M147" s="21">
        <v>90.57</v>
      </c>
      <c r="N147" s="47">
        <v>0.97</v>
      </c>
    </row>
    <row r="148" spans="2:14" s="47" customFormat="1" x14ac:dyDescent="0.25">
      <c r="B148" s="62" t="s">
        <v>176</v>
      </c>
      <c r="C148" s="131" t="s">
        <v>89</v>
      </c>
      <c r="D148" s="62" t="s">
        <v>97</v>
      </c>
      <c r="E148" s="67">
        <v>3</v>
      </c>
      <c r="F148" s="68">
        <v>662.22</v>
      </c>
      <c r="G148" s="68">
        <v>200</v>
      </c>
      <c r="H148" s="68">
        <f t="shared" ref="H148" si="88">SUM(F148:G148)</f>
        <v>862.22</v>
      </c>
      <c r="I148" s="68">
        <f t="shared" ref="I148" si="89">E148*H148</f>
        <v>2586.66</v>
      </c>
      <c r="J148" s="132" t="s">
        <v>88</v>
      </c>
      <c r="K148" s="21"/>
      <c r="L148" s="72">
        <f>M148*1.2882</f>
        <v>862.21802400000013</v>
      </c>
      <c r="M148" s="21">
        <v>669.32</v>
      </c>
      <c r="N148" s="47">
        <v>0.66</v>
      </c>
    </row>
    <row r="149" spans="2:14" s="47" customFormat="1" x14ac:dyDescent="0.25">
      <c r="B149" s="42"/>
      <c r="C149" s="76"/>
      <c r="D149" s="42"/>
      <c r="E149" s="73"/>
      <c r="F149" s="50"/>
      <c r="G149" s="50"/>
      <c r="H149" s="50"/>
      <c r="I149" s="50"/>
      <c r="J149" s="74"/>
      <c r="K149" s="21"/>
      <c r="L149" s="72">
        <f t="shared" si="61"/>
        <v>0</v>
      </c>
      <c r="M149" s="21"/>
    </row>
    <row r="150" spans="2:14" s="109" customFormat="1" x14ac:dyDescent="0.25">
      <c r="B150" s="40" t="s">
        <v>118</v>
      </c>
      <c r="C150" s="16" t="s">
        <v>36</v>
      </c>
      <c r="D150" s="32"/>
      <c r="E150" s="37"/>
      <c r="F150" s="37"/>
      <c r="G150" s="37"/>
      <c r="H150" s="37"/>
      <c r="I150" s="60">
        <v>1038.97</v>
      </c>
      <c r="J150" s="32"/>
      <c r="K150" s="117"/>
      <c r="L150" s="116">
        <f t="shared" ref="L150:L151" si="90">M150*1.2882</f>
        <v>0</v>
      </c>
      <c r="M150" s="117"/>
    </row>
    <row r="151" spans="2:14" s="47" customFormat="1" ht="18" customHeight="1" x14ac:dyDescent="0.25">
      <c r="B151" s="62" t="s">
        <v>177</v>
      </c>
      <c r="C151" s="159" t="s">
        <v>37</v>
      </c>
      <c r="D151" s="31" t="s">
        <v>15</v>
      </c>
      <c r="E151" s="36">
        <v>2077.94</v>
      </c>
      <c r="F151" s="160">
        <v>0</v>
      </c>
      <c r="G151" s="160">
        <v>0.5</v>
      </c>
      <c r="H151" s="25">
        <f t="shared" ref="H151" si="91">SUM(F151:G151)</f>
        <v>0.5</v>
      </c>
      <c r="I151" s="25">
        <f>E151*H151</f>
        <v>1038.97</v>
      </c>
      <c r="J151" s="132">
        <v>9537</v>
      </c>
      <c r="K151" s="21"/>
      <c r="L151" s="72">
        <f t="shared" si="90"/>
        <v>0.50239800000000001</v>
      </c>
      <c r="M151" s="21">
        <v>0.39</v>
      </c>
    </row>
    <row r="152" spans="2:14" s="149" customFormat="1" ht="18" customHeight="1" x14ac:dyDescent="0.25">
      <c r="B152" s="150"/>
      <c r="C152" s="151"/>
      <c r="D152" s="122"/>
      <c r="E152" s="124"/>
      <c r="F152" s="152"/>
      <c r="G152" s="152"/>
      <c r="H152" s="126"/>
      <c r="I152" s="126"/>
      <c r="J152" s="150"/>
      <c r="K152" s="128"/>
      <c r="L152" s="153"/>
      <c r="M152" s="128"/>
    </row>
    <row r="153" spans="2:14" s="109" customFormat="1" x14ac:dyDescent="0.25">
      <c r="B153" s="139"/>
      <c r="C153" s="154" t="s">
        <v>90</v>
      </c>
      <c r="D153" s="155"/>
      <c r="E153" s="155"/>
      <c r="F153" s="156"/>
      <c r="G153" s="177" t="s">
        <v>222</v>
      </c>
      <c r="H153" s="177"/>
      <c r="I153" s="93">
        <f>SUM(I150,I146,I139,I134,I120,I108,I100,I90,I73,I44,I15,I12)</f>
        <v>524017.74180000002</v>
      </c>
      <c r="J153" s="139"/>
      <c r="K153" s="115"/>
      <c r="L153" s="116">
        <f t="shared" ref="L153:L154" si="92">M153*1.2882</f>
        <v>0</v>
      </c>
      <c r="M153" s="117"/>
    </row>
    <row r="154" spans="2:14" x14ac:dyDescent="0.25">
      <c r="B154" s="71"/>
      <c r="C154" s="6"/>
      <c r="D154" s="1"/>
      <c r="E154" s="1"/>
      <c r="F154" s="1"/>
      <c r="G154" s="1"/>
      <c r="H154" s="1"/>
      <c r="I154" s="19"/>
      <c r="J154" s="51"/>
      <c r="K154" s="1"/>
      <c r="L154" s="72">
        <f t="shared" si="92"/>
        <v>0</v>
      </c>
      <c r="M154" s="20"/>
    </row>
    <row r="155" spans="2:14" x14ac:dyDescent="0.25">
      <c r="B155" s="71"/>
      <c r="C155" s="1"/>
      <c r="D155" s="1"/>
      <c r="E155" s="1"/>
      <c r="F155" s="1"/>
      <c r="G155" s="1"/>
      <c r="H155" s="1"/>
      <c r="I155" s="169"/>
      <c r="J155" s="169"/>
      <c r="K155" s="1"/>
      <c r="L155" s="1"/>
      <c r="M155" s="20"/>
    </row>
    <row r="156" spans="2:14" x14ac:dyDescent="0.25">
      <c r="B156" s="71"/>
      <c r="C156" s="1"/>
      <c r="D156" s="1"/>
      <c r="E156" s="1"/>
      <c r="F156" s="1"/>
      <c r="G156" s="1"/>
      <c r="H156" s="1"/>
      <c r="I156" s="15"/>
      <c r="J156" s="64"/>
      <c r="K156" s="1"/>
      <c r="L156" s="1"/>
      <c r="M156" s="20"/>
    </row>
    <row r="157" spans="2:14" x14ac:dyDescent="0.25">
      <c r="B157" s="71"/>
      <c r="C157" s="1"/>
      <c r="D157" s="1"/>
      <c r="E157" s="1"/>
      <c r="F157" s="1"/>
      <c r="G157" s="2"/>
      <c r="H157" s="2"/>
      <c r="I157" s="41"/>
      <c r="J157" s="64"/>
      <c r="K157" s="1"/>
      <c r="L157" s="1"/>
      <c r="M157" s="20"/>
    </row>
    <row r="158" spans="2:14" x14ac:dyDescent="0.25">
      <c r="B158" s="165" t="s">
        <v>38</v>
      </c>
      <c r="C158" s="165"/>
      <c r="D158" s="165"/>
      <c r="E158" s="165"/>
      <c r="F158" s="165"/>
      <c r="G158" s="168"/>
      <c r="H158" s="168"/>
      <c r="I158" s="168"/>
      <c r="J158" s="64"/>
      <c r="K158" s="1"/>
      <c r="L158" s="1"/>
      <c r="M158" s="20"/>
    </row>
    <row r="159" spans="2:14" ht="15.75" x14ac:dyDescent="0.25">
      <c r="B159" s="164" t="s">
        <v>39</v>
      </c>
      <c r="C159" s="164"/>
      <c r="D159" s="164"/>
      <c r="E159" s="164"/>
      <c r="F159" s="164"/>
      <c r="G159" s="167"/>
      <c r="H159" s="167"/>
      <c r="I159" s="58"/>
      <c r="J159" s="51"/>
      <c r="K159" s="1"/>
      <c r="L159" s="1"/>
      <c r="M159" s="20"/>
    </row>
    <row r="160" spans="2:14" ht="15.75" x14ac:dyDescent="0.25">
      <c r="B160" s="71"/>
      <c r="C160" s="170"/>
      <c r="D160" s="170"/>
      <c r="E160" s="170"/>
      <c r="F160" s="170"/>
      <c r="G160" s="167"/>
      <c r="H160" s="167"/>
      <c r="I160" s="58"/>
      <c r="J160" s="51"/>
      <c r="K160" s="1"/>
      <c r="L160" s="1"/>
      <c r="M160" s="20"/>
    </row>
    <row r="161" spans="2:13" ht="15.75" x14ac:dyDescent="0.25">
      <c r="B161" s="71"/>
      <c r="C161" s="170"/>
      <c r="D161" s="170"/>
      <c r="E161" s="170"/>
      <c r="F161" s="170"/>
      <c r="G161" s="167"/>
      <c r="H161" s="167"/>
      <c r="I161" s="58"/>
      <c r="J161" s="51"/>
      <c r="K161" s="1"/>
      <c r="L161" s="1"/>
      <c r="M161" s="20"/>
    </row>
    <row r="162" spans="2:13" ht="15.75" x14ac:dyDescent="0.25">
      <c r="B162" s="165" t="s">
        <v>223</v>
      </c>
      <c r="C162" s="165"/>
      <c r="D162" s="165"/>
      <c r="E162" s="165"/>
      <c r="F162" s="165"/>
      <c r="G162" s="167"/>
      <c r="H162" s="167"/>
      <c r="I162" s="58"/>
      <c r="J162" s="51"/>
      <c r="K162" s="1"/>
      <c r="L162" s="1"/>
      <c r="M162" s="20"/>
    </row>
    <row r="163" spans="2:13" ht="15.75" x14ac:dyDescent="0.25">
      <c r="B163" s="164" t="s">
        <v>40</v>
      </c>
      <c r="C163" s="164"/>
      <c r="D163" s="164"/>
      <c r="E163" s="164"/>
      <c r="F163" s="164"/>
      <c r="G163" s="167"/>
      <c r="H163" s="167"/>
      <c r="I163" s="58"/>
    </row>
    <row r="164" spans="2:13" ht="15.75" x14ac:dyDescent="0.25">
      <c r="B164" s="175" t="s">
        <v>107</v>
      </c>
      <c r="C164" s="175"/>
      <c r="D164" s="175"/>
      <c r="E164" s="175"/>
      <c r="F164" s="176"/>
      <c r="G164" s="167"/>
      <c r="H164" s="167"/>
      <c r="I164" s="58"/>
    </row>
    <row r="165" spans="2:13" ht="15.75" x14ac:dyDescent="0.25">
      <c r="B165" s="164"/>
      <c r="C165" s="164"/>
      <c r="D165" s="164"/>
      <c r="E165" s="164"/>
      <c r="F165" s="164"/>
      <c r="G165" s="167"/>
      <c r="H165" s="167"/>
      <c r="I165" s="58"/>
    </row>
    <row r="166" spans="2:13" ht="15.75" x14ac:dyDescent="0.25">
      <c r="G166" s="167"/>
      <c r="H166" s="167"/>
      <c r="I166" s="58"/>
    </row>
    <row r="167" spans="2:13" ht="15.75" x14ac:dyDescent="0.25">
      <c r="G167" s="167"/>
      <c r="H167" s="167"/>
      <c r="I167" s="58"/>
    </row>
    <row r="168" spans="2:13" x14ac:dyDescent="0.25">
      <c r="G168" s="59"/>
      <c r="H168" s="59"/>
      <c r="I168" s="59"/>
    </row>
  </sheetData>
  <mergeCells count="28">
    <mergeCell ref="B7:C7"/>
    <mergeCell ref="G153:H153"/>
    <mergeCell ref="B4:C4"/>
    <mergeCell ref="B5:C5"/>
    <mergeCell ref="B6:C6"/>
    <mergeCell ref="G5:H5"/>
    <mergeCell ref="G165:H165"/>
    <mergeCell ref="G166:H166"/>
    <mergeCell ref="G167:H167"/>
    <mergeCell ref="B165:F165"/>
    <mergeCell ref="B164:F164"/>
    <mergeCell ref="G164:H164"/>
    <mergeCell ref="B163:F163"/>
    <mergeCell ref="B158:F158"/>
    <mergeCell ref="B159:F159"/>
    <mergeCell ref="B2:J2"/>
    <mergeCell ref="G163:H163"/>
    <mergeCell ref="G158:I158"/>
    <mergeCell ref="I155:J155"/>
    <mergeCell ref="C160:F160"/>
    <mergeCell ref="C161:F161"/>
    <mergeCell ref="B162:F162"/>
    <mergeCell ref="G159:H159"/>
    <mergeCell ref="G160:H160"/>
    <mergeCell ref="G161:H161"/>
    <mergeCell ref="G162:H162"/>
    <mergeCell ref="F7:G7"/>
    <mergeCell ref="B3:C3"/>
  </mergeCells>
  <pageMargins left="0.511811024" right="0.511811024" top="0.78740157499999996" bottom="0.78740157499999996" header="0.31496062000000002" footer="0.31496062000000002"/>
  <pageSetup paperSize="9" scale="57" orientation="landscape" horizontalDpi="300" verticalDpi="300" r:id="rId1"/>
  <rowBreaks count="4" manualBreakCount="4">
    <brk id="43" max="10" man="1"/>
    <brk id="99" max="10" man="1"/>
    <brk id="138" max="10" man="1"/>
    <brk id="164" max="1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Norton</dc:creator>
  <cp:lastModifiedBy>hp</cp:lastModifiedBy>
  <cp:lastPrinted>2017-11-07T10:58:52Z</cp:lastPrinted>
  <dcterms:created xsi:type="dcterms:W3CDTF">2015-08-11T13:42:39Z</dcterms:created>
  <dcterms:modified xsi:type="dcterms:W3CDTF">2017-11-14T14:32:56Z</dcterms:modified>
</cp:coreProperties>
</file>