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892" firstSheet="3" activeTab="3"/>
  </bookViews>
  <sheets>
    <sheet name="Planilha Original" sheetId="1" r:id="rId1"/>
    <sheet name="Linha 1 Cesco" sheetId="2" r:id="rId2"/>
    <sheet name="Linha 3 Baios baixo" sheetId="3" r:id="rId3"/>
    <sheet name="Linha 4 Coanol" sheetId="4" r:id="rId4"/>
  </sheets>
  <definedNames/>
  <calcPr fullCalcOnLoad="1"/>
</workbook>
</file>

<file path=xl/sharedStrings.xml><?xml version="1.0" encoding="utf-8"?>
<sst xmlns="http://schemas.openxmlformats.org/spreadsheetml/2006/main" count="340" uniqueCount="86">
  <si>
    <t>ALUNOS TRANSPORTADOS</t>
  </si>
  <si>
    <t>Turno</t>
  </si>
  <si>
    <t>Alunos</t>
  </si>
  <si>
    <t xml:space="preserve">Manhã </t>
  </si>
  <si>
    <t>Tarde</t>
  </si>
  <si>
    <t>Noite</t>
  </si>
  <si>
    <t>TOTAL</t>
  </si>
  <si>
    <t>Itinerário:</t>
  </si>
  <si>
    <t>CUSTO VARIÁVEL MENSAL</t>
  </si>
  <si>
    <t>QUILOMETRAGEM PERCORRIDA</t>
  </si>
  <si>
    <t>Km Pavimentado</t>
  </si>
  <si>
    <t>Km Sem Pavimentação</t>
  </si>
  <si>
    <t>Km Total</t>
  </si>
  <si>
    <t>TEMPO NECESSÁRIO</t>
  </si>
  <si>
    <t>Tempo Conduzindo o Veículo por Dia</t>
  </si>
  <si>
    <t>Tempo total por Dia</t>
  </si>
  <si>
    <t>Tempo de espera por Dia</t>
  </si>
  <si>
    <t>Taxa de uso do veículo por Mês</t>
  </si>
  <si>
    <t>SEGURO PARA ALUNOS</t>
  </si>
  <si>
    <t>R$ de Seguro por Aluno</t>
  </si>
  <si>
    <t>VEÍCULOS</t>
  </si>
  <si>
    <t>Tipo/      Ano / Modelo</t>
  </si>
  <si>
    <t>Combustível</t>
  </si>
  <si>
    <t>R$ ao Litro de Combustível</t>
  </si>
  <si>
    <t>R$ Valor do Veículo</t>
  </si>
  <si>
    <t>R$ Veículo c/1 ano a mais de Fabricação</t>
  </si>
  <si>
    <t>Km/Litro em Via Pavimentada</t>
  </si>
  <si>
    <t>Km/Litro em Via Não Pavimentada</t>
  </si>
  <si>
    <t>Relação comb/manut via pavimentada</t>
  </si>
  <si>
    <t>Relação comb/manut via não pavimentada</t>
  </si>
  <si>
    <t>Valor do IPVA Anual</t>
  </si>
  <si>
    <t>Valor do Seguro Obrigatório Anual</t>
  </si>
  <si>
    <t>Valor do Licenciamento Anual</t>
  </si>
  <si>
    <t>INFORMAÇÕES ADICIONAIS</t>
  </si>
  <si>
    <t>Média de Dias Letivos no Mês</t>
  </si>
  <si>
    <t>Média de Horas Úteis Motorista/Mês</t>
  </si>
  <si>
    <t>Meses Úteis no Ano</t>
  </si>
  <si>
    <t>IMPOSTOS</t>
  </si>
  <si>
    <t>% de Simples</t>
  </si>
  <si>
    <t>% de ISSQN</t>
  </si>
  <si>
    <t>% TOTAL</t>
  </si>
  <si>
    <t>Manutenção</t>
  </si>
  <si>
    <t>Seguro Alunos</t>
  </si>
  <si>
    <t>MOTORISTAS E ENCARGOS MENSAIS</t>
  </si>
  <si>
    <t>Parcela 13o Salario</t>
  </si>
  <si>
    <t>Pardela 1/3 Férias</t>
  </si>
  <si>
    <t>INSS Empresa</t>
  </si>
  <si>
    <t>INSS OUTROS</t>
  </si>
  <si>
    <t>Quantidade de Motoristas</t>
  </si>
  <si>
    <t>FGTS (8,00%)</t>
  </si>
  <si>
    <t>Extra do Salário (10,00%)</t>
  </si>
  <si>
    <t>Salário Mensal por Motorista</t>
  </si>
  <si>
    <t>Custo Mensal</t>
  </si>
  <si>
    <t>CUSTO FIXO MENSAL</t>
  </si>
  <si>
    <t>Valor do Seguro Obrigatorio Anual</t>
  </si>
  <si>
    <t>Escritório Contabil Anual</t>
  </si>
  <si>
    <t>Financeiro Anual</t>
  </si>
  <si>
    <t>Depreciação Anual</t>
  </si>
  <si>
    <t>Seguro Total Anual</t>
  </si>
  <si>
    <t>Outras Despesas anuais</t>
  </si>
  <si>
    <t>Fixo Anual</t>
  </si>
  <si>
    <t>Taxa de Uso do Veículo</t>
  </si>
  <si>
    <t>Parcela do Fixo Mensal</t>
  </si>
  <si>
    <t>DEFINIÇÃO DO PREÇO</t>
  </si>
  <si>
    <t>% Taxa de Retorno Investimento/Ano</t>
  </si>
  <si>
    <t>Lucro Anual em R$</t>
  </si>
  <si>
    <t>Lucro Mensal em R$</t>
  </si>
  <si>
    <t>Preço do Trajeto mensal em R$</t>
  </si>
  <si>
    <t>Preço do Km Rodado em R$</t>
  </si>
  <si>
    <t>RELAÇÃO CUSTO COM O PREÇO</t>
  </si>
  <si>
    <t xml:space="preserve">Impostos </t>
  </si>
  <si>
    <t xml:space="preserve">Motorista </t>
  </si>
  <si>
    <t>Lucro sobre o Faturamento</t>
  </si>
  <si>
    <t>Outros</t>
  </si>
  <si>
    <t>Exemplo</t>
  </si>
  <si>
    <t>Imposto Mensal em R$</t>
  </si>
  <si>
    <t>Diesel</t>
  </si>
  <si>
    <t>Outras Despesas anuais (vistorias)</t>
  </si>
  <si>
    <t>MUNICÍPIO DE SARANDI - Planilha de Cálculo de Custo do Transporte Escolar</t>
  </si>
  <si>
    <t>MUNICÍPIO  DE SARANDI - Planilha de Cálculo de Custo do Transporte Escolar</t>
  </si>
  <si>
    <t>,</t>
  </si>
  <si>
    <t xml:space="preserve">  </t>
  </si>
  <si>
    <t>Cescon / Aldo Conte</t>
  </si>
  <si>
    <t>Baios Baixo / Jacutinga e Urbano Noturno</t>
  </si>
  <si>
    <t>Micro 2006 ou superior</t>
  </si>
  <si>
    <t>Planilha de Cálculo de Custo do Transporte Escolar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</si>
</sst>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.##0.000"/>
    <numFmt numFmtId="179" formatCode="0.000"/>
    <numFmt numFmtId="180" formatCode="#.##0.00"/>
    <numFmt numFmtId="181" formatCode="&quot;R$ &quot;#.##0.00"/>
    <numFmt numFmtId="182" formatCode="_(&quot;R$ &quot;* #.##0.00_);_(&quot;R$ &quot;* \(#.##0.00\);_(&quot;R$ &quot;* &quot;-&quot;??_);_(@_)"/>
    <numFmt numFmtId="183" formatCode="yyyy\-mm\-dd"/>
    <numFmt numFmtId="184" formatCode="0\.000.00"/>
    <numFmt numFmtId="185" formatCode="#\.###.##"/>
    <numFmt numFmtId="186" formatCode="#\.###"/>
    <numFmt numFmtId="187" formatCode="#\.###\.##"/>
    <numFmt numFmtId="188" formatCode="_(* #.##0.00_);_(* \(#.##0.00\);_(* &quot;-&quot;??_);_(@_)"/>
    <numFmt numFmtId="189" formatCode="#.##0.00_);\(#.##0.00\)"/>
    <numFmt numFmtId="190" formatCode="_(&quot;R$ &quot;* #.##0_);_(&quot;R$ &quot;* \(#.##0\);_(&quot;R$ &quot;* &quot;-&quot;_);_(@_)"/>
    <numFmt numFmtId="191" formatCode="_(* #.##0_);_(* \(#.##0\);_(* &quot;-&quot;_);_(@_)"/>
  </numFmts>
  <fonts count="42">
    <font>
      <sz val="10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10" fontId="2" fillId="33" borderId="10" xfId="0" applyNumberFormat="1" applyFont="1" applyFill="1" applyBorder="1" applyAlignment="1" applyProtection="1">
      <alignment/>
      <protection locked="0"/>
    </xf>
    <xf numFmtId="177" fontId="2" fillId="33" borderId="10" xfId="62" applyFont="1" applyFill="1" applyBorder="1" applyAlignment="1" applyProtection="1">
      <alignment/>
      <protection locked="0"/>
    </xf>
    <xf numFmtId="177" fontId="2" fillId="0" borderId="10" xfId="62" applyFont="1" applyFill="1" applyBorder="1" applyAlignment="1" applyProtection="1">
      <alignment/>
      <protection/>
    </xf>
    <xf numFmtId="177" fontId="2" fillId="0" borderId="10" xfId="62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2" fillId="33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6" xfId="0" applyNumberFormat="1" applyFont="1" applyFill="1" applyBorder="1" applyAlignment="1" applyProtection="1">
      <alignment horizontal="left" vertical="top" wrapText="1"/>
      <protection locked="0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8" xfId="0" applyNumberFormat="1" applyFont="1" applyFill="1" applyBorder="1" applyAlignment="1" applyProtection="1">
      <alignment horizontal="left" vertical="top" wrapText="1"/>
      <protection locked="0"/>
    </xf>
    <xf numFmtId="0" fontId="2" fillId="33" borderId="19" xfId="0" applyNumberFormat="1" applyFont="1" applyFill="1" applyBorder="1" applyAlignment="1" applyProtection="1">
      <alignment horizontal="left" vertical="top" wrapText="1"/>
      <protection locked="0"/>
    </xf>
    <xf numFmtId="0" fontId="2" fillId="33" borderId="20" xfId="0" applyNumberFormat="1" applyFont="1" applyFill="1" applyBorder="1" applyAlignment="1" applyProtection="1">
      <alignment horizontal="left" vertical="top" wrapText="1"/>
      <protection locked="0"/>
    </xf>
    <xf numFmtId="0" fontId="2" fillId="33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33" sqref="A33:D33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24" t="s">
        <v>78</v>
      </c>
      <c r="B1" s="25"/>
      <c r="C1" s="25"/>
      <c r="D1" s="25"/>
      <c r="E1" s="25"/>
      <c r="F1" s="25"/>
      <c r="G1" s="26"/>
    </row>
    <row r="2" spans="1:7" ht="12.75">
      <c r="A2" s="27"/>
      <c r="B2" s="28"/>
      <c r="C2" s="28"/>
      <c r="D2" s="28"/>
      <c r="E2" s="28"/>
      <c r="F2" s="28"/>
      <c r="G2" s="29"/>
    </row>
    <row r="3" spans="1:7" ht="15" customHeight="1">
      <c r="A3" s="31" t="s">
        <v>7</v>
      </c>
      <c r="B3" s="31"/>
      <c r="C3" s="10">
        <v>1</v>
      </c>
      <c r="D3" s="30" t="s">
        <v>74</v>
      </c>
      <c r="E3" s="30"/>
      <c r="F3" s="30"/>
      <c r="G3" s="30"/>
    </row>
    <row r="4" spans="1:7" ht="12.75">
      <c r="A4" s="27"/>
      <c r="B4" s="28"/>
      <c r="C4" s="28"/>
      <c r="D4" s="28"/>
      <c r="E4" s="28"/>
      <c r="F4" s="28"/>
      <c r="G4" s="29"/>
    </row>
    <row r="5" spans="1:7" ht="15" customHeight="1">
      <c r="A5" s="21" t="s">
        <v>0</v>
      </c>
      <c r="B5" s="22"/>
      <c r="C5" s="22"/>
      <c r="D5" s="22"/>
      <c r="E5" s="23"/>
      <c r="F5" s="21" t="s">
        <v>8</v>
      </c>
      <c r="G5" s="23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22</v>
      </c>
      <c r="G6" s="16" t="e">
        <f>((E10*E35)/E28*E24)+(E9*E35)/E27*E24</f>
        <v>#DIV/0!</v>
      </c>
    </row>
    <row r="7" spans="1:7" ht="12.75">
      <c r="A7" s="1" t="s">
        <v>2</v>
      </c>
      <c r="B7" s="11">
        <v>0</v>
      </c>
      <c r="C7" s="11">
        <v>0</v>
      </c>
      <c r="D7" s="11"/>
      <c r="E7" s="3"/>
      <c r="F7" s="1" t="s">
        <v>41</v>
      </c>
      <c r="G7" s="16" t="e">
        <f>(((E10*E35)/E28*E24)*E30)+((E9*E35)/E27*E24)*E29</f>
        <v>#DIV/0!</v>
      </c>
    </row>
    <row r="8" spans="1:7" ht="15" customHeight="1">
      <c r="A8" s="21" t="s">
        <v>9</v>
      </c>
      <c r="B8" s="22"/>
      <c r="C8" s="22"/>
      <c r="D8" s="22"/>
      <c r="E8" s="23"/>
      <c r="F8" s="1" t="s">
        <v>42</v>
      </c>
      <c r="G8" s="17">
        <f>E7*E18</f>
        <v>0</v>
      </c>
    </row>
    <row r="9" spans="1:7" ht="12.75">
      <c r="A9" s="18" t="s">
        <v>10</v>
      </c>
      <c r="B9" s="19"/>
      <c r="C9" s="19"/>
      <c r="D9" s="20"/>
      <c r="E9" s="12"/>
      <c r="F9" s="1" t="s">
        <v>6</v>
      </c>
      <c r="G9" s="16" t="e">
        <f>SUM(G6:G8)</f>
        <v>#DIV/0!</v>
      </c>
    </row>
    <row r="10" spans="1:7" ht="12.75">
      <c r="A10" s="18" t="s">
        <v>11</v>
      </c>
      <c r="B10" s="19"/>
      <c r="C10" s="19"/>
      <c r="D10" s="20"/>
      <c r="E10" s="12"/>
      <c r="F10" s="21" t="s">
        <v>43</v>
      </c>
      <c r="G10" s="23"/>
    </row>
    <row r="11" spans="1:7" ht="12.75">
      <c r="A11" s="18" t="s">
        <v>12</v>
      </c>
      <c r="B11" s="19"/>
      <c r="C11" s="19"/>
      <c r="D11" s="20"/>
      <c r="E11" s="4"/>
      <c r="F11" s="1" t="s">
        <v>48</v>
      </c>
      <c r="G11" s="13"/>
    </row>
    <row r="12" spans="1:7" ht="12.75">
      <c r="A12" s="21" t="s">
        <v>13</v>
      </c>
      <c r="B12" s="22"/>
      <c r="C12" s="22"/>
      <c r="D12" s="22"/>
      <c r="E12" s="23"/>
      <c r="F12" s="1" t="s">
        <v>51</v>
      </c>
      <c r="G12" s="15"/>
    </row>
    <row r="13" spans="1:7" ht="12.75">
      <c r="A13" s="18" t="s">
        <v>14</v>
      </c>
      <c r="B13" s="19"/>
      <c r="C13" s="19"/>
      <c r="D13" s="20"/>
      <c r="E13" s="12">
        <v>0</v>
      </c>
      <c r="F13" s="1" t="s">
        <v>44</v>
      </c>
      <c r="G13" s="17">
        <f>G12/12*G11</f>
        <v>0</v>
      </c>
    </row>
    <row r="14" spans="1:7" ht="12.75">
      <c r="A14" s="18" t="s">
        <v>16</v>
      </c>
      <c r="B14" s="19"/>
      <c r="C14" s="19"/>
      <c r="D14" s="20"/>
      <c r="E14" s="12">
        <v>0</v>
      </c>
      <c r="F14" s="1" t="s">
        <v>45</v>
      </c>
      <c r="G14" s="17">
        <f>G12/3/12*G11</f>
        <v>0</v>
      </c>
    </row>
    <row r="15" spans="1:7" ht="12.75">
      <c r="A15" s="18" t="s">
        <v>15</v>
      </c>
      <c r="B15" s="19"/>
      <c r="C15" s="19"/>
      <c r="D15" s="20"/>
      <c r="E15" s="5">
        <v>0</v>
      </c>
      <c r="F15" s="1" t="s">
        <v>49</v>
      </c>
      <c r="G15" s="17">
        <f>SUM(G12:G14)*8/100*G11</f>
        <v>0</v>
      </c>
    </row>
    <row r="16" spans="1:7" ht="12.75">
      <c r="A16" s="18" t="s">
        <v>17</v>
      </c>
      <c r="B16" s="19"/>
      <c r="C16" s="19"/>
      <c r="D16" s="20"/>
      <c r="E16" s="12">
        <v>0</v>
      </c>
      <c r="F16" s="1" t="s">
        <v>46</v>
      </c>
      <c r="G16" s="17">
        <v>0</v>
      </c>
    </row>
    <row r="17" spans="1:7" ht="12.75">
      <c r="A17" s="21" t="s">
        <v>18</v>
      </c>
      <c r="B17" s="22"/>
      <c r="C17" s="22"/>
      <c r="D17" s="22"/>
      <c r="E17" s="23"/>
      <c r="F17" s="1" t="s">
        <v>47</v>
      </c>
      <c r="G17" s="17">
        <v>0</v>
      </c>
    </row>
    <row r="18" spans="1:7" ht="12.75">
      <c r="A18" s="18" t="s">
        <v>19</v>
      </c>
      <c r="B18" s="19"/>
      <c r="C18" s="19"/>
      <c r="D18" s="20"/>
      <c r="E18" s="12">
        <v>0</v>
      </c>
      <c r="F18" s="1" t="s">
        <v>50</v>
      </c>
      <c r="G18" s="17"/>
    </row>
    <row r="19" spans="1:7" ht="12.75">
      <c r="A19" s="21" t="s">
        <v>20</v>
      </c>
      <c r="B19" s="22"/>
      <c r="C19" s="22"/>
      <c r="D19" s="22"/>
      <c r="E19" s="23"/>
      <c r="F19" s="1" t="s">
        <v>52</v>
      </c>
      <c r="G19" s="16" t="e">
        <f>((G12*G11)+G13+G14+G15+G16+G17+G18)/E37*12</f>
        <v>#DIV/0!</v>
      </c>
    </row>
    <row r="20" spans="1:7" ht="12.75">
      <c r="A20" s="41" t="s">
        <v>21</v>
      </c>
      <c r="B20" s="32"/>
      <c r="C20" s="33"/>
      <c r="D20" s="33"/>
      <c r="E20" s="34"/>
      <c r="F20" s="21" t="s">
        <v>53</v>
      </c>
      <c r="G20" s="23"/>
    </row>
    <row r="21" spans="1:7" ht="12.75">
      <c r="A21" s="42"/>
      <c r="B21" s="35"/>
      <c r="C21" s="36"/>
      <c r="D21" s="36"/>
      <c r="E21" s="37"/>
      <c r="F21" s="1" t="s">
        <v>30</v>
      </c>
      <c r="G21" s="17">
        <f>E31</f>
        <v>0</v>
      </c>
    </row>
    <row r="22" spans="1:7" ht="12.75">
      <c r="A22" s="43"/>
      <c r="B22" s="38"/>
      <c r="C22" s="39"/>
      <c r="D22" s="39"/>
      <c r="E22" s="40"/>
      <c r="F22" s="1" t="s">
        <v>54</v>
      </c>
      <c r="G22" s="17">
        <f>E32</f>
        <v>0</v>
      </c>
    </row>
    <row r="23" spans="1:7" ht="12.75">
      <c r="A23" s="18" t="s">
        <v>22</v>
      </c>
      <c r="B23" s="19"/>
      <c r="C23" s="19"/>
      <c r="D23" s="20"/>
      <c r="E23" s="10"/>
      <c r="F23" s="1" t="s">
        <v>32</v>
      </c>
      <c r="G23" s="17">
        <f>E33</f>
        <v>0</v>
      </c>
    </row>
    <row r="24" spans="1:7" ht="12.75">
      <c r="A24" s="18" t="s">
        <v>23</v>
      </c>
      <c r="B24" s="19"/>
      <c r="C24" s="19"/>
      <c r="D24" s="20"/>
      <c r="E24" s="15"/>
      <c r="F24" s="1" t="s">
        <v>55</v>
      </c>
      <c r="G24" s="15"/>
    </row>
    <row r="25" spans="1:7" ht="12.75">
      <c r="A25" s="18" t="s">
        <v>24</v>
      </c>
      <c r="B25" s="19"/>
      <c r="C25" s="19"/>
      <c r="D25" s="20"/>
      <c r="E25" s="15"/>
      <c r="F25" s="1" t="s">
        <v>56</v>
      </c>
      <c r="G25" s="17">
        <v>0</v>
      </c>
    </row>
    <row r="26" spans="1:7" ht="12.75">
      <c r="A26" s="18" t="s">
        <v>25</v>
      </c>
      <c r="B26" s="19"/>
      <c r="C26" s="19"/>
      <c r="D26" s="20"/>
      <c r="E26" s="15"/>
      <c r="F26" s="1" t="s">
        <v>57</v>
      </c>
      <c r="G26" s="17">
        <f>-H26</f>
        <v>0</v>
      </c>
    </row>
    <row r="27" spans="1:7" ht="12.75">
      <c r="A27" s="18" t="s">
        <v>26</v>
      </c>
      <c r="B27" s="19"/>
      <c r="C27" s="19"/>
      <c r="D27" s="20"/>
      <c r="E27" s="15"/>
      <c r="F27" s="1" t="s">
        <v>58</v>
      </c>
      <c r="G27" s="15"/>
    </row>
    <row r="28" spans="1:7" ht="12.75">
      <c r="A28" s="18" t="s">
        <v>27</v>
      </c>
      <c r="B28" s="19"/>
      <c r="C28" s="19"/>
      <c r="D28" s="20"/>
      <c r="E28" s="15"/>
      <c r="F28" s="1" t="s">
        <v>59</v>
      </c>
      <c r="G28" s="15"/>
    </row>
    <row r="29" spans="1:7" ht="12.75">
      <c r="A29" s="18" t="s">
        <v>28</v>
      </c>
      <c r="B29" s="19"/>
      <c r="C29" s="19"/>
      <c r="D29" s="20"/>
      <c r="E29" s="16"/>
      <c r="F29" s="1" t="s">
        <v>60</v>
      </c>
      <c r="G29" s="17"/>
    </row>
    <row r="30" spans="1:7" ht="12.75">
      <c r="A30" s="18" t="s">
        <v>29</v>
      </c>
      <c r="B30" s="19"/>
      <c r="C30" s="19"/>
      <c r="D30" s="20"/>
      <c r="E30" s="16"/>
      <c r="F30" s="1" t="s">
        <v>61</v>
      </c>
      <c r="G30" s="17">
        <v>1</v>
      </c>
    </row>
    <row r="31" spans="1:7" ht="12.75">
      <c r="A31" s="18" t="s">
        <v>30</v>
      </c>
      <c r="B31" s="19"/>
      <c r="C31" s="19"/>
      <c r="D31" s="20"/>
      <c r="E31" s="15"/>
      <c r="F31" s="1" t="s">
        <v>62</v>
      </c>
      <c r="G31" s="17">
        <f>G29/10</f>
        <v>0</v>
      </c>
    </row>
    <row r="32" spans="1:7" ht="12.75">
      <c r="A32" s="18" t="s">
        <v>31</v>
      </c>
      <c r="B32" s="19"/>
      <c r="C32" s="19"/>
      <c r="D32" s="20"/>
      <c r="E32" s="15"/>
      <c r="F32" s="21" t="s">
        <v>63</v>
      </c>
      <c r="G32" s="23"/>
    </row>
    <row r="33" spans="1:7" ht="12.75">
      <c r="A33" s="18" t="s">
        <v>32</v>
      </c>
      <c r="B33" s="19"/>
      <c r="C33" s="19"/>
      <c r="D33" s="20"/>
      <c r="E33" s="15"/>
      <c r="F33" s="1" t="s">
        <v>64</v>
      </c>
      <c r="G33" s="14"/>
    </row>
    <row r="34" spans="1:7" ht="12.75">
      <c r="A34" s="21" t="s">
        <v>33</v>
      </c>
      <c r="B34" s="22"/>
      <c r="C34" s="22"/>
      <c r="D34" s="22"/>
      <c r="E34" s="23"/>
      <c r="F34" s="1" t="s">
        <v>65</v>
      </c>
      <c r="G34" s="17">
        <f>E25*G33</f>
        <v>0</v>
      </c>
    </row>
    <row r="35" spans="1:7" ht="12.75">
      <c r="A35" s="18" t="s">
        <v>34</v>
      </c>
      <c r="B35" s="19"/>
      <c r="C35" s="19"/>
      <c r="D35" s="20"/>
      <c r="E35" s="13"/>
      <c r="F35" s="1" t="s">
        <v>66</v>
      </c>
      <c r="G35" s="17" t="e">
        <f>G34/E37</f>
        <v>#DIV/0!</v>
      </c>
    </row>
    <row r="36" spans="1:7" ht="12.75">
      <c r="A36" s="18" t="s">
        <v>35</v>
      </c>
      <c r="B36" s="19"/>
      <c r="C36" s="19"/>
      <c r="D36" s="20"/>
      <c r="E36" s="13"/>
      <c r="F36" s="1" t="s">
        <v>67</v>
      </c>
      <c r="G36" s="17" t="e">
        <f>((G9+G19+G31+G35)/(100-E41)*100)</f>
        <v>#DIV/0!</v>
      </c>
    </row>
    <row r="37" spans="1:7" ht="12.75">
      <c r="A37" s="18" t="s">
        <v>36</v>
      </c>
      <c r="B37" s="19"/>
      <c r="C37" s="19"/>
      <c r="D37" s="20"/>
      <c r="E37" s="13"/>
      <c r="F37" s="1" t="s">
        <v>75</v>
      </c>
      <c r="G37" s="17" t="e">
        <f>G36*E41/100</f>
        <v>#DIV/0!</v>
      </c>
    </row>
    <row r="38" spans="1:7" ht="12.75">
      <c r="A38" s="21" t="s">
        <v>37</v>
      </c>
      <c r="B38" s="22"/>
      <c r="C38" s="22"/>
      <c r="D38" s="22"/>
      <c r="E38" s="23"/>
      <c r="F38" s="1" t="s">
        <v>68</v>
      </c>
      <c r="G38" s="17" t="e">
        <f>G36/(E11*E35)</f>
        <v>#DIV/0!</v>
      </c>
    </row>
    <row r="39" spans="1:7" ht="12.75">
      <c r="A39" s="18" t="s">
        <v>38</v>
      </c>
      <c r="B39" s="19"/>
      <c r="C39" s="19"/>
      <c r="D39" s="20"/>
      <c r="E39" s="13"/>
      <c r="F39" s="21" t="s">
        <v>69</v>
      </c>
      <c r="G39" s="23"/>
    </row>
    <row r="40" spans="1:7" ht="12.75">
      <c r="A40" s="18" t="s">
        <v>39</v>
      </c>
      <c r="B40" s="19"/>
      <c r="C40" s="19"/>
      <c r="D40" s="20"/>
      <c r="E40" s="13"/>
      <c r="F40" s="1" t="s">
        <v>22</v>
      </c>
      <c r="G40" s="7" t="e">
        <f>G6/G36</f>
        <v>#DIV/0!</v>
      </c>
    </row>
    <row r="41" spans="1:7" ht="12.75">
      <c r="A41" s="44" t="s">
        <v>40</v>
      </c>
      <c r="B41" s="44"/>
      <c r="C41" s="44"/>
      <c r="D41" s="44"/>
      <c r="E41" s="6"/>
      <c r="F41" s="1" t="s">
        <v>41</v>
      </c>
      <c r="G41" s="7" t="e">
        <f>G7/G36</f>
        <v>#DIV/0!</v>
      </c>
    </row>
    <row r="42" spans="1:7" ht="12.75">
      <c r="A42" s="8"/>
      <c r="B42" s="8"/>
      <c r="C42" s="8"/>
      <c r="D42" s="8"/>
      <c r="E42" s="8"/>
      <c r="F42" s="1" t="s">
        <v>70</v>
      </c>
      <c r="G42" s="7" t="e">
        <f>G37/G36</f>
        <v>#DIV/0!</v>
      </c>
    </row>
    <row r="43" spans="1:7" ht="12.75">
      <c r="A43" s="8"/>
      <c r="B43" s="8"/>
      <c r="C43" s="8"/>
      <c r="D43" s="8"/>
      <c r="E43" s="8"/>
      <c r="F43" s="1" t="s">
        <v>71</v>
      </c>
      <c r="G43" s="7" t="e">
        <f>G19/G36</f>
        <v>#DIV/0!</v>
      </c>
    </row>
    <row r="44" spans="1:7" ht="12.75">
      <c r="A44" s="8"/>
      <c r="B44" s="8"/>
      <c r="C44" s="8"/>
      <c r="D44" s="8"/>
      <c r="E44" s="8"/>
      <c r="F44" s="1" t="s">
        <v>72</v>
      </c>
      <c r="G44" s="7" t="e">
        <f>G35/G36</f>
        <v>#DIV/0!</v>
      </c>
    </row>
    <row r="45" spans="1:7" ht="12.75">
      <c r="A45" s="8"/>
      <c r="B45" s="8"/>
      <c r="C45" s="8"/>
      <c r="D45" s="8"/>
      <c r="E45" s="8"/>
      <c r="F45" s="1" t="s">
        <v>73</v>
      </c>
      <c r="G45" s="7" t="e">
        <f>G31/G36</f>
        <v>#DIV/0!</v>
      </c>
    </row>
    <row r="46" spans="1:7" ht="12.75">
      <c r="A46" s="8"/>
      <c r="B46" s="8"/>
      <c r="C46" s="8"/>
      <c r="D46" s="8"/>
      <c r="E46" s="8"/>
      <c r="F46" s="1" t="s">
        <v>6</v>
      </c>
      <c r="G46" s="7" t="e">
        <f>SUM(G40:G45)</f>
        <v>#DIV/0!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40:D40"/>
    <mergeCell ref="A41:D41"/>
    <mergeCell ref="F10:G10"/>
    <mergeCell ref="F20:G20"/>
    <mergeCell ref="F32:G32"/>
    <mergeCell ref="F39:G39"/>
    <mergeCell ref="A36:D36"/>
    <mergeCell ref="A37:D37"/>
    <mergeCell ref="A38:E38"/>
    <mergeCell ref="A39:D39"/>
    <mergeCell ref="A27:D27"/>
    <mergeCell ref="A30:D30"/>
    <mergeCell ref="A35:D35"/>
    <mergeCell ref="A31:D31"/>
    <mergeCell ref="A32:D32"/>
    <mergeCell ref="A33:D33"/>
    <mergeCell ref="A34:E34"/>
    <mergeCell ref="A28:D28"/>
    <mergeCell ref="A29:D29"/>
    <mergeCell ref="A26:D26"/>
    <mergeCell ref="A23:D23"/>
    <mergeCell ref="A24:D24"/>
    <mergeCell ref="A25:D25"/>
    <mergeCell ref="A17:E17"/>
    <mergeCell ref="A18:D18"/>
    <mergeCell ref="A19:E19"/>
    <mergeCell ref="B20:E22"/>
    <mergeCell ref="A20:A22"/>
    <mergeCell ref="A1:G1"/>
    <mergeCell ref="F5:G5"/>
    <mergeCell ref="A9:D9"/>
    <mergeCell ref="A10:D10"/>
    <mergeCell ref="A2:G2"/>
    <mergeCell ref="A4:G4"/>
    <mergeCell ref="D3:G3"/>
    <mergeCell ref="A3:B3"/>
    <mergeCell ref="A5:E5"/>
    <mergeCell ref="A8:E8"/>
    <mergeCell ref="A16:D16"/>
    <mergeCell ref="A11:D11"/>
    <mergeCell ref="A12:E12"/>
    <mergeCell ref="A13:D13"/>
    <mergeCell ref="A14:D14"/>
    <mergeCell ref="A15:D1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J1" sqref="J1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24" t="s">
        <v>79</v>
      </c>
      <c r="B1" s="25"/>
      <c r="C1" s="25"/>
      <c r="D1" s="25"/>
      <c r="E1" s="25"/>
      <c r="F1" s="25"/>
      <c r="G1" s="26"/>
    </row>
    <row r="2" spans="1:7" ht="12.75">
      <c r="A2" s="27"/>
      <c r="B2" s="28"/>
      <c r="C2" s="28"/>
      <c r="D2" s="28"/>
      <c r="E2" s="28"/>
      <c r="F2" s="28"/>
      <c r="G2" s="29"/>
    </row>
    <row r="3" spans="1:7" ht="15" customHeight="1">
      <c r="A3" s="31" t="s">
        <v>7</v>
      </c>
      <c r="B3" s="31"/>
      <c r="C3" s="10">
        <v>1</v>
      </c>
      <c r="D3" s="30" t="s">
        <v>82</v>
      </c>
      <c r="E3" s="30"/>
      <c r="F3" s="30"/>
      <c r="G3" s="30"/>
    </row>
    <row r="4" spans="1:7" ht="12.75">
      <c r="A4" s="27"/>
      <c r="B4" s="28"/>
      <c r="C4" s="28"/>
      <c r="D4" s="28"/>
      <c r="E4" s="28"/>
      <c r="F4" s="28"/>
      <c r="G4" s="29"/>
    </row>
    <row r="5" spans="1:7" ht="15" customHeight="1">
      <c r="A5" s="21" t="s">
        <v>0</v>
      </c>
      <c r="B5" s="22"/>
      <c r="C5" s="22"/>
      <c r="D5" s="22"/>
      <c r="E5" s="23"/>
      <c r="F5" s="21" t="s">
        <v>8</v>
      </c>
      <c r="G5" s="23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22</v>
      </c>
      <c r="G6" s="16">
        <f>((E10*E35)/E28*E24)+(E9*E35)/E27*E24</f>
        <v>2483.003506097561</v>
      </c>
    </row>
    <row r="7" spans="1:7" ht="12.75">
      <c r="A7" s="1" t="s">
        <v>2</v>
      </c>
      <c r="B7" s="11">
        <v>21</v>
      </c>
      <c r="C7" s="11">
        <v>15</v>
      </c>
      <c r="D7" s="11">
        <v>0</v>
      </c>
      <c r="E7" s="3">
        <v>36</v>
      </c>
      <c r="F7" s="1" t="s">
        <v>41</v>
      </c>
      <c r="G7" s="16">
        <v>965.84</v>
      </c>
    </row>
    <row r="8" spans="1:7" ht="15" customHeight="1">
      <c r="A8" s="21" t="s">
        <v>9</v>
      </c>
      <c r="B8" s="22"/>
      <c r="C8" s="22"/>
      <c r="D8" s="22"/>
      <c r="E8" s="23"/>
      <c r="F8" s="1" t="s">
        <v>42</v>
      </c>
      <c r="G8" s="17">
        <f>E7*E18</f>
        <v>0</v>
      </c>
    </row>
    <row r="9" spans="1:7" ht="12.75">
      <c r="A9" s="18" t="s">
        <v>10</v>
      </c>
      <c r="B9" s="19"/>
      <c r="C9" s="19"/>
      <c r="D9" s="20"/>
      <c r="E9" s="12">
        <v>66</v>
      </c>
      <c r="F9" s="1" t="s">
        <v>6</v>
      </c>
      <c r="G9" s="16">
        <f>SUM(G6:G8)</f>
        <v>3448.843506097561</v>
      </c>
    </row>
    <row r="10" spans="1:7" ht="12.75">
      <c r="A10" s="18" t="s">
        <v>11</v>
      </c>
      <c r="B10" s="19"/>
      <c r="C10" s="19"/>
      <c r="D10" s="20"/>
      <c r="E10" s="12">
        <v>61</v>
      </c>
      <c r="F10" s="21" t="s">
        <v>43</v>
      </c>
      <c r="G10" s="23"/>
    </row>
    <row r="11" spans="1:7" ht="12.75">
      <c r="A11" s="18" t="s">
        <v>12</v>
      </c>
      <c r="B11" s="19"/>
      <c r="C11" s="19"/>
      <c r="D11" s="20"/>
      <c r="E11" s="4">
        <v>127</v>
      </c>
      <c r="F11" s="1" t="s">
        <v>48</v>
      </c>
      <c r="G11" s="13">
        <v>1</v>
      </c>
    </row>
    <row r="12" spans="1:7" ht="12.75">
      <c r="A12" s="21" t="s">
        <v>13</v>
      </c>
      <c r="B12" s="22"/>
      <c r="C12" s="22"/>
      <c r="D12" s="22"/>
      <c r="E12" s="23"/>
      <c r="F12" s="1" t="s">
        <v>51</v>
      </c>
      <c r="G12" s="15">
        <v>1740</v>
      </c>
    </row>
    <row r="13" spans="1:7" ht="12.75">
      <c r="A13" s="18" t="s">
        <v>14</v>
      </c>
      <c r="B13" s="19"/>
      <c r="C13" s="19"/>
      <c r="D13" s="20"/>
      <c r="E13" s="12">
        <v>0</v>
      </c>
      <c r="F13" s="1" t="s">
        <v>44</v>
      </c>
      <c r="G13" s="17">
        <f>G12/12*G11</f>
        <v>145</v>
      </c>
    </row>
    <row r="14" spans="1:7" ht="12.75">
      <c r="A14" s="18" t="s">
        <v>16</v>
      </c>
      <c r="B14" s="19"/>
      <c r="C14" s="19"/>
      <c r="D14" s="20"/>
      <c r="E14" s="12">
        <v>0</v>
      </c>
      <c r="F14" s="1" t="s">
        <v>45</v>
      </c>
      <c r="G14" s="17">
        <f>G12/3/12*G11</f>
        <v>48.333333333333336</v>
      </c>
    </row>
    <row r="15" spans="1:7" ht="12.75">
      <c r="A15" s="18" t="s">
        <v>15</v>
      </c>
      <c r="B15" s="19"/>
      <c r="C15" s="19"/>
      <c r="D15" s="20"/>
      <c r="E15" s="5">
        <v>0</v>
      </c>
      <c r="F15" s="1" t="s">
        <v>49</v>
      </c>
      <c r="G15" s="17">
        <f>SUM(G12:G14)*8/100*G11</f>
        <v>154.66666666666666</v>
      </c>
    </row>
    <row r="16" spans="1:7" ht="12.75">
      <c r="A16" s="18" t="s">
        <v>17</v>
      </c>
      <c r="B16" s="19"/>
      <c r="C16" s="19"/>
      <c r="D16" s="20"/>
      <c r="E16" s="12">
        <v>0</v>
      </c>
      <c r="F16" s="1" t="s">
        <v>46</v>
      </c>
      <c r="G16" s="17">
        <v>0</v>
      </c>
    </row>
    <row r="17" spans="1:7" ht="12.75">
      <c r="A17" s="21" t="s">
        <v>18</v>
      </c>
      <c r="B17" s="22"/>
      <c r="C17" s="22"/>
      <c r="D17" s="22"/>
      <c r="E17" s="23"/>
      <c r="F17" s="1" t="s">
        <v>47</v>
      </c>
      <c r="G17" s="17">
        <v>0</v>
      </c>
    </row>
    <row r="18" spans="1:7" ht="12.75">
      <c r="A18" s="18" t="s">
        <v>19</v>
      </c>
      <c r="B18" s="19"/>
      <c r="C18" s="19"/>
      <c r="D18" s="20"/>
      <c r="E18" s="12">
        <v>0</v>
      </c>
      <c r="F18" s="1" t="s">
        <v>50</v>
      </c>
      <c r="G18" s="17"/>
    </row>
    <row r="19" spans="1:7" ht="12.75">
      <c r="A19" s="21" t="s">
        <v>20</v>
      </c>
      <c r="B19" s="22"/>
      <c r="C19" s="22"/>
      <c r="D19" s="22"/>
      <c r="E19" s="23"/>
      <c r="F19" s="1" t="s">
        <v>52</v>
      </c>
      <c r="G19" s="16">
        <f>((G12*G11)+G13+G14+G15+G16+G17+G18)/E37*12</f>
        <v>2505.6000000000004</v>
      </c>
    </row>
    <row r="20" spans="1:7" ht="12.75">
      <c r="A20" s="41" t="s">
        <v>21</v>
      </c>
      <c r="B20" s="32" t="s">
        <v>84</v>
      </c>
      <c r="C20" s="33"/>
      <c r="D20" s="33"/>
      <c r="E20" s="34"/>
      <c r="F20" s="21" t="s">
        <v>53</v>
      </c>
      <c r="G20" s="23"/>
    </row>
    <row r="21" spans="1:7" ht="12.75">
      <c r="A21" s="42"/>
      <c r="B21" s="35"/>
      <c r="C21" s="36"/>
      <c r="D21" s="36"/>
      <c r="E21" s="37"/>
      <c r="F21" s="1" t="s">
        <v>30</v>
      </c>
      <c r="G21" s="17">
        <f>E31</f>
        <v>0</v>
      </c>
    </row>
    <row r="22" spans="1:7" ht="12.75">
      <c r="A22" s="43"/>
      <c r="B22" s="38"/>
      <c r="C22" s="39"/>
      <c r="D22" s="39"/>
      <c r="E22" s="40"/>
      <c r="F22" s="1" t="s">
        <v>54</v>
      </c>
      <c r="G22" s="17">
        <f>E32</f>
        <v>156.82</v>
      </c>
    </row>
    <row r="23" spans="1:7" ht="12.75">
      <c r="A23" s="18" t="s">
        <v>22</v>
      </c>
      <c r="B23" s="19"/>
      <c r="C23" s="19"/>
      <c r="D23" s="20"/>
      <c r="E23" s="10" t="s">
        <v>76</v>
      </c>
      <c r="F23" s="1" t="s">
        <v>32</v>
      </c>
      <c r="G23" s="17">
        <f>E33</f>
        <v>60</v>
      </c>
    </row>
    <row r="24" spans="1:7" ht="12.75">
      <c r="A24" s="18" t="s">
        <v>23</v>
      </c>
      <c r="B24" s="19"/>
      <c r="C24" s="19"/>
      <c r="D24" s="20"/>
      <c r="E24" s="15">
        <v>3.21</v>
      </c>
      <c r="F24" s="1" t="s">
        <v>55</v>
      </c>
      <c r="G24" s="15">
        <v>3233.5</v>
      </c>
    </row>
    <row r="25" spans="1:7" ht="12.75">
      <c r="A25" s="18" t="s">
        <v>24</v>
      </c>
      <c r="B25" s="19"/>
      <c r="C25" s="19"/>
      <c r="D25" s="20"/>
      <c r="E25" s="15">
        <v>67543</v>
      </c>
      <c r="F25" s="1" t="s">
        <v>56</v>
      </c>
      <c r="G25" s="17">
        <v>0</v>
      </c>
    </row>
    <row r="26" spans="1:7" ht="12.75">
      <c r="A26" s="18" t="s">
        <v>25</v>
      </c>
      <c r="B26" s="19"/>
      <c r="C26" s="19"/>
      <c r="D26" s="20"/>
      <c r="E26" s="15">
        <v>67543</v>
      </c>
      <c r="F26" s="1" t="s">
        <v>57</v>
      </c>
      <c r="G26" s="17">
        <f>E25-E26</f>
        <v>0</v>
      </c>
    </row>
    <row r="27" spans="1:7" ht="12.75">
      <c r="A27" s="18" t="s">
        <v>26</v>
      </c>
      <c r="B27" s="19"/>
      <c r="C27" s="19"/>
      <c r="D27" s="20"/>
      <c r="E27" s="15">
        <v>4.1</v>
      </c>
      <c r="F27" s="1" t="s">
        <v>58</v>
      </c>
      <c r="G27" s="15">
        <v>1980.68</v>
      </c>
    </row>
    <row r="28" spans="1:7" ht="12.75">
      <c r="A28" s="18" t="s">
        <v>27</v>
      </c>
      <c r="B28" s="19"/>
      <c r="C28" s="19"/>
      <c r="D28" s="20"/>
      <c r="E28" s="15">
        <v>3.2</v>
      </c>
      <c r="F28" s="1" t="s">
        <v>77</v>
      </c>
      <c r="G28" s="15">
        <v>567.2</v>
      </c>
    </row>
    <row r="29" spans="1:7" ht="12.75">
      <c r="A29" s="18" t="s">
        <v>28</v>
      </c>
      <c r="B29" s="19"/>
      <c r="C29" s="19"/>
      <c r="D29" s="20"/>
      <c r="E29" s="16">
        <v>0.1</v>
      </c>
      <c r="F29" s="1" t="s">
        <v>60</v>
      </c>
      <c r="G29" s="17">
        <f>SUM(G21:G28)</f>
        <v>5998.2</v>
      </c>
    </row>
    <row r="30" spans="1:7" ht="12.75">
      <c r="A30" s="18" t="s">
        <v>29</v>
      </c>
      <c r="B30" s="19"/>
      <c r="C30" s="19"/>
      <c r="D30" s="20"/>
      <c r="E30" s="16">
        <v>0.4</v>
      </c>
      <c r="F30" s="1" t="s">
        <v>61</v>
      </c>
      <c r="G30" s="17">
        <v>1</v>
      </c>
    </row>
    <row r="31" spans="1:7" ht="12.75">
      <c r="A31" s="18" t="s">
        <v>30</v>
      </c>
      <c r="B31" s="19"/>
      <c r="C31" s="19"/>
      <c r="D31" s="20"/>
      <c r="E31" s="15">
        <v>0</v>
      </c>
      <c r="F31" s="1" t="s">
        <v>62</v>
      </c>
      <c r="G31" s="17">
        <f>G29/10</f>
        <v>599.8199999999999</v>
      </c>
    </row>
    <row r="32" spans="1:7" ht="12.75">
      <c r="A32" s="18" t="s">
        <v>31</v>
      </c>
      <c r="B32" s="19"/>
      <c r="C32" s="19"/>
      <c r="D32" s="20"/>
      <c r="E32" s="15">
        <v>156.82</v>
      </c>
      <c r="F32" s="21" t="s">
        <v>63</v>
      </c>
      <c r="G32" s="23"/>
    </row>
    <row r="33" spans="1:7" ht="12.75">
      <c r="A33" s="18" t="s">
        <v>32</v>
      </c>
      <c r="B33" s="19"/>
      <c r="C33" s="19"/>
      <c r="D33" s="20"/>
      <c r="E33" s="15">
        <v>60</v>
      </c>
      <c r="F33" s="1" t="s">
        <v>64</v>
      </c>
      <c r="G33" s="14">
        <v>0.2</v>
      </c>
    </row>
    <row r="34" spans="1:7" ht="12.75">
      <c r="A34" s="21" t="s">
        <v>33</v>
      </c>
      <c r="B34" s="22"/>
      <c r="C34" s="22"/>
      <c r="D34" s="22"/>
      <c r="E34" s="23"/>
      <c r="F34" s="1" t="s">
        <v>65</v>
      </c>
      <c r="G34" s="17">
        <f>E25*G33</f>
        <v>13508.6</v>
      </c>
    </row>
    <row r="35" spans="1:7" ht="12.75">
      <c r="A35" s="18" t="s">
        <v>34</v>
      </c>
      <c r="B35" s="19"/>
      <c r="C35" s="19"/>
      <c r="D35" s="20"/>
      <c r="E35" s="13">
        <v>22</v>
      </c>
      <c r="F35" s="1" t="s">
        <v>66</v>
      </c>
      <c r="G35" s="17">
        <f>G34/E37</f>
        <v>1350.8600000000001</v>
      </c>
    </row>
    <row r="36" spans="1:7" ht="12.75">
      <c r="A36" s="18" t="s">
        <v>35</v>
      </c>
      <c r="B36" s="19"/>
      <c r="C36" s="19"/>
      <c r="D36" s="20"/>
      <c r="E36" s="13">
        <v>0</v>
      </c>
      <c r="F36" s="1" t="s">
        <v>67</v>
      </c>
      <c r="G36" s="17">
        <f>((G9+G19+G31+G35)/(100-E41)*100)</f>
        <v>8409.705857550596</v>
      </c>
    </row>
    <row r="37" spans="1:7" ht="12.75">
      <c r="A37" s="18" t="s">
        <v>36</v>
      </c>
      <c r="B37" s="19"/>
      <c r="C37" s="19"/>
      <c r="D37" s="20"/>
      <c r="E37" s="13">
        <v>10</v>
      </c>
      <c r="F37" s="1" t="s">
        <v>75</v>
      </c>
      <c r="G37" s="17">
        <f>G36*E41/100</f>
        <v>504.5823514530358</v>
      </c>
    </row>
    <row r="38" spans="1:7" ht="12.75">
      <c r="A38" s="21" t="s">
        <v>37</v>
      </c>
      <c r="B38" s="22"/>
      <c r="C38" s="22"/>
      <c r="D38" s="22"/>
      <c r="E38" s="23"/>
      <c r="F38" s="1" t="s">
        <v>68</v>
      </c>
      <c r="G38" s="17">
        <f>G36/(E11*E35)</f>
        <v>3.009916198121187</v>
      </c>
    </row>
    <row r="39" spans="1:7" ht="12.75">
      <c r="A39" s="18" t="s">
        <v>38</v>
      </c>
      <c r="B39" s="19"/>
      <c r="C39" s="19"/>
      <c r="D39" s="20"/>
      <c r="E39" s="13">
        <v>6</v>
      </c>
      <c r="F39" s="21" t="s">
        <v>69</v>
      </c>
      <c r="G39" s="23"/>
    </row>
    <row r="40" spans="1:7" ht="12.75">
      <c r="A40" s="18" t="s">
        <v>39</v>
      </c>
      <c r="B40" s="19"/>
      <c r="C40" s="19"/>
      <c r="D40" s="20"/>
      <c r="E40" s="13">
        <v>0</v>
      </c>
      <c r="F40" s="1" t="s">
        <v>22</v>
      </c>
      <c r="G40" s="7">
        <f>G6/G36</f>
        <v>0.2952545009488309</v>
      </c>
    </row>
    <row r="41" spans="1:7" ht="12.75">
      <c r="A41" s="44" t="s">
        <v>40</v>
      </c>
      <c r="B41" s="44"/>
      <c r="C41" s="44"/>
      <c r="D41" s="44"/>
      <c r="E41" s="6">
        <v>6</v>
      </c>
      <c r="F41" s="1" t="s">
        <v>41</v>
      </c>
      <c r="G41" s="7">
        <f>G7/G36</f>
        <v>0.11484824991028994</v>
      </c>
    </row>
    <row r="42" spans="1:7" ht="12.75">
      <c r="A42" s="8"/>
      <c r="B42" s="8"/>
      <c r="C42" s="8"/>
      <c r="D42" s="8"/>
      <c r="E42" s="8"/>
      <c r="F42" s="1" t="s">
        <v>70</v>
      </c>
      <c r="G42" s="7">
        <f>G37/G36</f>
        <v>0.060000000000000005</v>
      </c>
    </row>
    <row r="43" spans="1:7" ht="12.75">
      <c r="A43" s="8"/>
      <c r="B43" s="8"/>
      <c r="C43" s="8"/>
      <c r="D43" s="8"/>
      <c r="E43" s="8"/>
      <c r="F43" s="1" t="s">
        <v>71</v>
      </c>
      <c r="G43" s="7">
        <f>G19/G36</f>
        <v>0.297941455080782</v>
      </c>
    </row>
    <row r="44" spans="1:7" ht="12.75">
      <c r="A44" s="8"/>
      <c r="B44" s="8"/>
      <c r="C44" s="8"/>
      <c r="D44" s="8"/>
      <c r="E44" s="8"/>
      <c r="F44" s="1" t="s">
        <v>72</v>
      </c>
      <c r="G44" s="7">
        <f>G35/G36</f>
        <v>0.16063106402076355</v>
      </c>
    </row>
    <row r="45" spans="1:7" ht="12.75">
      <c r="A45" s="8"/>
      <c r="B45" s="8"/>
      <c r="C45" s="8"/>
      <c r="D45" s="8"/>
      <c r="E45" s="8"/>
      <c r="F45" s="1" t="s">
        <v>73</v>
      </c>
      <c r="G45" s="7">
        <f>G31/G36</f>
        <v>0.07132473003933375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1.0000000000000002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8:E8"/>
    <mergeCell ref="A1:G1"/>
    <mergeCell ref="A2:G2"/>
    <mergeCell ref="A3:B3"/>
    <mergeCell ref="D3:G3"/>
    <mergeCell ref="A4:G4"/>
    <mergeCell ref="A5:E5"/>
    <mergeCell ref="F5:G5"/>
    <mergeCell ref="A9:D9"/>
    <mergeCell ref="A10:D10"/>
    <mergeCell ref="F10:G10"/>
    <mergeCell ref="A23:D23"/>
    <mergeCell ref="F20:G20"/>
    <mergeCell ref="A11:D11"/>
    <mergeCell ref="A12:E12"/>
    <mergeCell ref="A24:D24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39:G39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40:D40"/>
    <mergeCell ref="A35:D35"/>
    <mergeCell ref="A34:E34"/>
    <mergeCell ref="A41:D41"/>
    <mergeCell ref="A36:D36"/>
    <mergeCell ref="A37:D37"/>
    <mergeCell ref="A38:E38"/>
    <mergeCell ref="A39:D39"/>
  </mergeCells>
  <printOptions/>
  <pageMargins left="0.511811024" right="0.3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M14" sqref="M14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24" t="s">
        <v>79</v>
      </c>
      <c r="B1" s="25"/>
      <c r="C1" s="25"/>
      <c r="D1" s="25"/>
      <c r="E1" s="25"/>
      <c r="F1" s="25"/>
      <c r="G1" s="26"/>
    </row>
    <row r="2" spans="1:7" ht="12.75">
      <c r="A2" s="27"/>
      <c r="B2" s="28"/>
      <c r="C2" s="28"/>
      <c r="D2" s="28"/>
      <c r="E2" s="28"/>
      <c r="F2" s="28"/>
      <c r="G2" s="29"/>
    </row>
    <row r="3" spans="1:7" ht="15" customHeight="1">
      <c r="A3" s="31" t="s">
        <v>7</v>
      </c>
      <c r="B3" s="31"/>
      <c r="C3" s="10">
        <v>3</v>
      </c>
      <c r="D3" s="30" t="s">
        <v>83</v>
      </c>
      <c r="E3" s="30"/>
      <c r="F3" s="30"/>
      <c r="G3" s="30"/>
    </row>
    <row r="4" spans="1:7" ht="12.75">
      <c r="A4" s="27"/>
      <c r="B4" s="28"/>
      <c r="C4" s="28"/>
      <c r="D4" s="28"/>
      <c r="E4" s="28"/>
      <c r="F4" s="28"/>
      <c r="G4" s="29"/>
    </row>
    <row r="5" spans="1:7" ht="15" customHeight="1">
      <c r="A5" s="21" t="s">
        <v>0</v>
      </c>
      <c r="B5" s="22"/>
      <c r="C5" s="22"/>
      <c r="D5" s="22"/>
      <c r="E5" s="23"/>
      <c r="F5" s="21" t="s">
        <v>8</v>
      </c>
      <c r="G5" s="23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22</v>
      </c>
      <c r="G6" s="16">
        <f>((E10*E35)/E28*E24)+(E9*E35)/E27*E24</f>
        <v>1476.8838109756098</v>
      </c>
    </row>
    <row r="7" spans="1:7" ht="12.75">
      <c r="A7" s="1" t="s">
        <v>2</v>
      </c>
      <c r="B7" s="11">
        <v>25</v>
      </c>
      <c r="C7" s="11">
        <v>30</v>
      </c>
      <c r="D7" s="11">
        <v>30</v>
      </c>
      <c r="E7" s="3">
        <v>102</v>
      </c>
      <c r="F7" s="1" t="s">
        <v>41</v>
      </c>
      <c r="G7" s="16">
        <v>537.33</v>
      </c>
    </row>
    <row r="8" spans="1:7" ht="15" customHeight="1">
      <c r="A8" s="21" t="s">
        <v>9</v>
      </c>
      <c r="B8" s="22"/>
      <c r="C8" s="22"/>
      <c r="D8" s="22"/>
      <c r="E8" s="23"/>
      <c r="F8" s="1" t="s">
        <v>42</v>
      </c>
      <c r="G8" s="17">
        <f>E7*E18</f>
        <v>0</v>
      </c>
    </row>
    <row r="9" spans="1:7" ht="12.75">
      <c r="A9" s="18" t="s">
        <v>10</v>
      </c>
      <c r="B9" s="19"/>
      <c r="C9" s="19"/>
      <c r="D9" s="20"/>
      <c r="E9" s="12">
        <v>45</v>
      </c>
      <c r="F9" s="1" t="s">
        <v>6</v>
      </c>
      <c r="G9" s="16">
        <f>SUM(G6:G8)</f>
        <v>2014.2138109756097</v>
      </c>
    </row>
    <row r="10" spans="1:7" ht="12.75">
      <c r="A10" s="18" t="s">
        <v>11</v>
      </c>
      <c r="B10" s="19"/>
      <c r="C10" s="19"/>
      <c r="D10" s="20"/>
      <c r="E10" s="12">
        <v>31.8</v>
      </c>
      <c r="F10" s="21" t="s">
        <v>43</v>
      </c>
      <c r="G10" s="23"/>
    </row>
    <row r="11" spans="1:7" ht="12.75">
      <c r="A11" s="18" t="s">
        <v>12</v>
      </c>
      <c r="B11" s="19"/>
      <c r="C11" s="19"/>
      <c r="D11" s="20"/>
      <c r="E11" s="4">
        <v>76.8</v>
      </c>
      <c r="F11" s="1" t="s">
        <v>48</v>
      </c>
      <c r="G11" s="13">
        <v>1</v>
      </c>
    </row>
    <row r="12" spans="1:7" ht="12.75">
      <c r="A12" s="21" t="s">
        <v>13</v>
      </c>
      <c r="B12" s="22"/>
      <c r="C12" s="22"/>
      <c r="D12" s="22"/>
      <c r="E12" s="23"/>
      <c r="F12" s="1" t="s">
        <v>51</v>
      </c>
      <c r="G12" s="15">
        <v>2088</v>
      </c>
    </row>
    <row r="13" spans="1:7" ht="12.75">
      <c r="A13" s="18" t="s">
        <v>14</v>
      </c>
      <c r="B13" s="19"/>
      <c r="C13" s="19"/>
      <c r="D13" s="20"/>
      <c r="E13" s="12">
        <v>0</v>
      </c>
      <c r="F13" s="1" t="s">
        <v>44</v>
      </c>
      <c r="G13" s="17">
        <f>G12/12*G11</f>
        <v>174</v>
      </c>
    </row>
    <row r="14" spans="1:7" ht="12.75">
      <c r="A14" s="18" t="s">
        <v>16</v>
      </c>
      <c r="B14" s="19"/>
      <c r="C14" s="19"/>
      <c r="D14" s="20"/>
      <c r="E14" s="12">
        <v>0</v>
      </c>
      <c r="F14" s="1" t="s">
        <v>45</v>
      </c>
      <c r="G14" s="17">
        <f>G12/3/12*G11</f>
        <v>58</v>
      </c>
    </row>
    <row r="15" spans="1:7" ht="12.75">
      <c r="A15" s="18" t="s">
        <v>15</v>
      </c>
      <c r="B15" s="19"/>
      <c r="C15" s="19"/>
      <c r="D15" s="20"/>
      <c r="E15" s="5">
        <f>SUM(E13:E14)</f>
        <v>0</v>
      </c>
      <c r="F15" s="1" t="s">
        <v>49</v>
      </c>
      <c r="G15" s="17">
        <f>SUM(G12:G14)*8/100*G11</f>
        <v>185.6</v>
      </c>
    </row>
    <row r="16" spans="1:7" ht="12.75">
      <c r="A16" s="18" t="s">
        <v>17</v>
      </c>
      <c r="B16" s="19"/>
      <c r="C16" s="19"/>
      <c r="D16" s="20"/>
      <c r="E16" s="12">
        <v>0</v>
      </c>
      <c r="F16" s="1" t="s">
        <v>46</v>
      </c>
      <c r="G16" s="17">
        <v>0</v>
      </c>
    </row>
    <row r="17" spans="1:7" ht="12.75">
      <c r="A17" s="21" t="s">
        <v>18</v>
      </c>
      <c r="B17" s="22"/>
      <c r="C17" s="22"/>
      <c r="D17" s="22"/>
      <c r="E17" s="23"/>
      <c r="F17" s="1" t="s">
        <v>47</v>
      </c>
      <c r="G17" s="17">
        <v>0</v>
      </c>
    </row>
    <row r="18" spans="1:7" ht="12.75">
      <c r="A18" s="18" t="s">
        <v>19</v>
      </c>
      <c r="B18" s="19"/>
      <c r="C18" s="19"/>
      <c r="D18" s="20"/>
      <c r="E18" s="12">
        <v>0</v>
      </c>
      <c r="F18" s="1" t="s">
        <v>50</v>
      </c>
      <c r="G18" s="17"/>
    </row>
    <row r="19" spans="1:7" ht="12.75">
      <c r="A19" s="21" t="s">
        <v>20</v>
      </c>
      <c r="B19" s="22"/>
      <c r="C19" s="22"/>
      <c r="D19" s="22"/>
      <c r="E19" s="23"/>
      <c r="F19" s="1" t="s">
        <v>52</v>
      </c>
      <c r="G19" s="16">
        <f>((G12*G11)+G13+G14+G15+G16+G17+G18)/E37*12</f>
        <v>3006.7200000000003</v>
      </c>
    </row>
    <row r="20" spans="1:7" ht="12.75">
      <c r="A20" s="41" t="s">
        <v>21</v>
      </c>
      <c r="B20" s="32" t="s">
        <v>84</v>
      </c>
      <c r="C20" s="33"/>
      <c r="D20" s="33"/>
      <c r="E20" s="34"/>
      <c r="F20" s="21" t="s">
        <v>53</v>
      </c>
      <c r="G20" s="23"/>
    </row>
    <row r="21" spans="1:7" ht="12.75">
      <c r="A21" s="42"/>
      <c r="B21" s="35"/>
      <c r="C21" s="36"/>
      <c r="D21" s="36"/>
      <c r="E21" s="37"/>
      <c r="F21" s="1" t="s">
        <v>30</v>
      </c>
      <c r="G21" s="17">
        <f>E31</f>
        <v>0</v>
      </c>
    </row>
    <row r="22" spans="1:7" ht="12.75">
      <c r="A22" s="43"/>
      <c r="B22" s="38"/>
      <c r="C22" s="39"/>
      <c r="D22" s="39"/>
      <c r="E22" s="40"/>
      <c r="F22" s="1" t="s">
        <v>54</v>
      </c>
      <c r="G22" s="17">
        <f>E32</f>
        <v>156.82</v>
      </c>
    </row>
    <row r="23" spans="1:7" ht="12.75">
      <c r="A23" s="18" t="s">
        <v>22</v>
      </c>
      <c r="B23" s="19"/>
      <c r="C23" s="19"/>
      <c r="D23" s="20"/>
      <c r="E23" s="10" t="s">
        <v>76</v>
      </c>
      <c r="F23" s="1" t="s">
        <v>32</v>
      </c>
      <c r="G23" s="17">
        <f>E33</f>
        <v>60</v>
      </c>
    </row>
    <row r="24" spans="1:7" ht="12.75">
      <c r="A24" s="18" t="s">
        <v>23</v>
      </c>
      <c r="B24" s="19"/>
      <c r="C24" s="19"/>
      <c r="D24" s="20"/>
      <c r="E24" s="15">
        <v>3.21</v>
      </c>
      <c r="F24" s="1" t="s">
        <v>55</v>
      </c>
      <c r="G24" s="15">
        <v>3233.5</v>
      </c>
    </row>
    <row r="25" spans="1:7" ht="12.75">
      <c r="A25" s="18" t="s">
        <v>24</v>
      </c>
      <c r="B25" s="19"/>
      <c r="C25" s="19"/>
      <c r="D25" s="20"/>
      <c r="E25" s="15">
        <v>67543</v>
      </c>
      <c r="F25" s="1" t="s">
        <v>56</v>
      </c>
      <c r="G25" s="17">
        <v>0</v>
      </c>
    </row>
    <row r="26" spans="1:7" ht="12.75">
      <c r="A26" s="18" t="s">
        <v>25</v>
      </c>
      <c r="B26" s="19"/>
      <c r="C26" s="19"/>
      <c r="D26" s="20"/>
      <c r="E26" s="15">
        <v>67543</v>
      </c>
      <c r="F26" s="1" t="s">
        <v>57</v>
      </c>
      <c r="G26" s="17">
        <f>E25-E26</f>
        <v>0</v>
      </c>
    </row>
    <row r="27" spans="1:7" ht="12.75">
      <c r="A27" s="18" t="s">
        <v>26</v>
      </c>
      <c r="B27" s="19"/>
      <c r="C27" s="19"/>
      <c r="D27" s="20"/>
      <c r="E27" s="15">
        <v>4.1</v>
      </c>
      <c r="F27" s="1" t="s">
        <v>58</v>
      </c>
      <c r="G27" s="15">
        <v>2134.13</v>
      </c>
    </row>
    <row r="28" spans="1:7" ht="12.75">
      <c r="A28" s="18" t="s">
        <v>27</v>
      </c>
      <c r="B28" s="19"/>
      <c r="C28" s="19"/>
      <c r="D28" s="20"/>
      <c r="E28" s="15">
        <v>3.2</v>
      </c>
      <c r="F28" s="1" t="s">
        <v>77</v>
      </c>
      <c r="G28" s="15">
        <v>640.8</v>
      </c>
    </row>
    <row r="29" spans="1:7" ht="12.75">
      <c r="A29" s="18" t="s">
        <v>28</v>
      </c>
      <c r="B29" s="19"/>
      <c r="C29" s="19"/>
      <c r="D29" s="20"/>
      <c r="E29" s="16">
        <v>0.1</v>
      </c>
      <c r="F29" s="1" t="s">
        <v>60</v>
      </c>
      <c r="G29" s="17">
        <f>SUM(G21:G28)</f>
        <v>6225.250000000001</v>
      </c>
    </row>
    <row r="30" spans="1:7" ht="12.75">
      <c r="A30" s="18" t="s">
        <v>29</v>
      </c>
      <c r="B30" s="19"/>
      <c r="C30" s="19"/>
      <c r="D30" s="20"/>
      <c r="E30" s="16">
        <v>0.4</v>
      </c>
      <c r="F30" s="1" t="s">
        <v>61</v>
      </c>
      <c r="G30" s="17">
        <v>1</v>
      </c>
    </row>
    <row r="31" spans="1:7" ht="12.75">
      <c r="A31" s="18" t="s">
        <v>30</v>
      </c>
      <c r="B31" s="19"/>
      <c r="C31" s="19"/>
      <c r="D31" s="20"/>
      <c r="E31" s="15">
        <v>0</v>
      </c>
      <c r="F31" s="1" t="s">
        <v>62</v>
      </c>
      <c r="G31" s="17">
        <f>G29/10</f>
        <v>622.5250000000001</v>
      </c>
    </row>
    <row r="32" spans="1:7" ht="12.75">
      <c r="A32" s="18" t="s">
        <v>31</v>
      </c>
      <c r="B32" s="19"/>
      <c r="C32" s="19"/>
      <c r="D32" s="20"/>
      <c r="E32" s="15">
        <v>156.82</v>
      </c>
      <c r="F32" s="21" t="s">
        <v>63</v>
      </c>
      <c r="G32" s="23"/>
    </row>
    <row r="33" spans="1:7" ht="12.75">
      <c r="A33" s="18" t="s">
        <v>32</v>
      </c>
      <c r="B33" s="19"/>
      <c r="C33" s="19"/>
      <c r="D33" s="20"/>
      <c r="E33" s="15">
        <v>60</v>
      </c>
      <c r="F33" s="1" t="s">
        <v>64</v>
      </c>
      <c r="G33" s="14">
        <v>0.2</v>
      </c>
    </row>
    <row r="34" spans="1:7" ht="12.75">
      <c r="A34" s="21" t="s">
        <v>33</v>
      </c>
      <c r="B34" s="22"/>
      <c r="C34" s="22"/>
      <c r="D34" s="22"/>
      <c r="E34" s="23"/>
      <c r="F34" s="1" t="s">
        <v>65</v>
      </c>
      <c r="G34" s="17">
        <f>E25*G33</f>
        <v>13508.6</v>
      </c>
    </row>
    <row r="35" spans="1:7" ht="12.75">
      <c r="A35" s="18" t="s">
        <v>34</v>
      </c>
      <c r="B35" s="19"/>
      <c r="C35" s="19"/>
      <c r="D35" s="20"/>
      <c r="E35" s="13">
        <v>22</v>
      </c>
      <c r="F35" s="1" t="s">
        <v>66</v>
      </c>
      <c r="G35" s="17">
        <f>G34/E37</f>
        <v>1350.8600000000001</v>
      </c>
    </row>
    <row r="36" spans="1:7" ht="12.75">
      <c r="A36" s="18" t="s">
        <v>35</v>
      </c>
      <c r="B36" s="19"/>
      <c r="C36" s="19"/>
      <c r="D36" s="20"/>
      <c r="E36" s="13">
        <v>0</v>
      </c>
      <c r="F36" s="1" t="s">
        <v>67</v>
      </c>
      <c r="G36" s="17">
        <f>((G9+G19+G31+G35)/(100-E41)*100)</f>
        <v>7440.764692527245</v>
      </c>
    </row>
    <row r="37" spans="1:7" ht="12.75">
      <c r="A37" s="18" t="s">
        <v>36</v>
      </c>
      <c r="B37" s="19"/>
      <c r="C37" s="19"/>
      <c r="D37" s="20"/>
      <c r="E37" s="13">
        <v>10</v>
      </c>
      <c r="F37" s="1" t="s">
        <v>75</v>
      </c>
      <c r="G37" s="17">
        <f>G36*E41/100</f>
        <v>446.44588155163467</v>
      </c>
    </row>
    <row r="38" spans="1:7" ht="12.75">
      <c r="A38" s="21" t="s">
        <v>37</v>
      </c>
      <c r="B38" s="22"/>
      <c r="C38" s="22"/>
      <c r="D38" s="22"/>
      <c r="E38" s="23"/>
      <c r="F38" s="1" t="s">
        <v>68</v>
      </c>
      <c r="G38" s="17">
        <f>G36/(E11*E35)</f>
        <v>4.403861678815841</v>
      </c>
    </row>
    <row r="39" spans="1:7" ht="12.75">
      <c r="A39" s="18" t="s">
        <v>38</v>
      </c>
      <c r="B39" s="19"/>
      <c r="C39" s="19"/>
      <c r="D39" s="20"/>
      <c r="E39" s="13">
        <v>6</v>
      </c>
      <c r="F39" s="21" t="s">
        <v>69</v>
      </c>
      <c r="G39" s="23"/>
    </row>
    <row r="40" spans="1:7" ht="12.75">
      <c r="A40" s="18" t="s">
        <v>39</v>
      </c>
      <c r="B40" s="19"/>
      <c r="C40" s="19"/>
      <c r="D40" s="20"/>
      <c r="E40" s="13">
        <v>0</v>
      </c>
      <c r="F40" s="1" t="s">
        <v>22</v>
      </c>
      <c r="G40" s="7">
        <f>G6/G36</f>
        <v>0.1984854879847018</v>
      </c>
    </row>
    <row r="41" spans="1:7" ht="12.75">
      <c r="A41" s="44" t="s">
        <v>40</v>
      </c>
      <c r="B41" s="44"/>
      <c r="C41" s="44"/>
      <c r="D41" s="44"/>
      <c r="E41" s="6">
        <f>SUM(E39:E40)</f>
        <v>6</v>
      </c>
      <c r="F41" s="1" t="s">
        <v>41</v>
      </c>
      <c r="G41" s="7">
        <f>G7/G36</f>
        <v>0.0722143519119265</v>
      </c>
    </row>
    <row r="42" spans="1:7" ht="12.75">
      <c r="A42" s="8"/>
      <c r="B42" s="8"/>
      <c r="C42" s="8"/>
      <c r="D42" s="8"/>
      <c r="E42" s="8"/>
      <c r="F42" s="1" t="s">
        <v>70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71</v>
      </c>
      <c r="G43" s="7">
        <f>G19/G36</f>
        <v>0.4040874996382626</v>
      </c>
    </row>
    <row r="44" spans="1:7" ht="12.75">
      <c r="A44" s="8"/>
      <c r="B44" s="8"/>
      <c r="C44" s="8"/>
      <c r="D44" s="8"/>
      <c r="E44" s="8"/>
      <c r="F44" s="1" t="s">
        <v>72</v>
      </c>
      <c r="G44" s="7">
        <f>G35/G36</f>
        <v>0.18154854451406963</v>
      </c>
    </row>
    <row r="45" spans="1:7" ht="12.75">
      <c r="A45" s="8"/>
      <c r="B45" s="8"/>
      <c r="C45" s="8"/>
      <c r="D45" s="8"/>
      <c r="E45" s="8"/>
      <c r="F45" s="1" t="s">
        <v>73</v>
      </c>
      <c r="G45" s="7">
        <f>G31/G36</f>
        <v>0.0836641159510395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8:E8"/>
    <mergeCell ref="A9:D9"/>
    <mergeCell ref="A4:G4"/>
    <mergeCell ref="A5:E5"/>
    <mergeCell ref="F5:G5"/>
    <mergeCell ref="A1:G1"/>
    <mergeCell ref="A2:G2"/>
    <mergeCell ref="A3:B3"/>
    <mergeCell ref="D3:G3"/>
    <mergeCell ref="A24:D24"/>
    <mergeCell ref="A14:D14"/>
    <mergeCell ref="A19:E19"/>
    <mergeCell ref="A15:D15"/>
    <mergeCell ref="A23:D23"/>
    <mergeCell ref="A16:D16"/>
    <mergeCell ref="A17:E17"/>
    <mergeCell ref="A18:D18"/>
    <mergeCell ref="B20:E22"/>
    <mergeCell ref="A20:A22"/>
    <mergeCell ref="F10:G10"/>
    <mergeCell ref="A11:D11"/>
    <mergeCell ref="F20:G20"/>
    <mergeCell ref="A10:D10"/>
    <mergeCell ref="A12:E12"/>
    <mergeCell ref="A13:D13"/>
    <mergeCell ref="A25:D25"/>
    <mergeCell ref="A26:D26"/>
    <mergeCell ref="A35:D35"/>
    <mergeCell ref="F39:G39"/>
    <mergeCell ref="F32:G32"/>
    <mergeCell ref="A33:D33"/>
    <mergeCell ref="A34:E34"/>
    <mergeCell ref="A36:D36"/>
    <mergeCell ref="A37:D37"/>
    <mergeCell ref="A27:D27"/>
    <mergeCell ref="A41:D41"/>
    <mergeCell ref="A28:D28"/>
    <mergeCell ref="A29:D29"/>
    <mergeCell ref="A30:D30"/>
    <mergeCell ref="A31:D31"/>
    <mergeCell ref="A32:D32"/>
    <mergeCell ref="A38:E38"/>
    <mergeCell ref="A39:D39"/>
    <mergeCell ref="A40:D40"/>
  </mergeCells>
  <printOptions/>
  <pageMargins left="0.4" right="0.41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24" t="s">
        <v>85</v>
      </c>
      <c r="B1" s="25"/>
      <c r="C1" s="25"/>
      <c r="D1" s="25"/>
      <c r="E1" s="25"/>
      <c r="F1" s="25"/>
      <c r="G1" s="26"/>
    </row>
    <row r="2" spans="1:7" ht="12.75">
      <c r="A2" s="27"/>
      <c r="B2" s="28"/>
      <c r="C2" s="28"/>
      <c r="D2" s="28"/>
      <c r="E2" s="28"/>
      <c r="F2" s="28"/>
      <c r="G2" s="29"/>
    </row>
    <row r="3" spans="1:7" ht="15" customHeight="1">
      <c r="A3" s="31" t="s">
        <v>7</v>
      </c>
      <c r="B3" s="31"/>
      <c r="C3" s="10"/>
      <c r="D3" s="30"/>
      <c r="E3" s="30"/>
      <c r="F3" s="30"/>
      <c r="G3" s="30"/>
    </row>
    <row r="4" spans="1:7" ht="12.75">
      <c r="A4" s="27"/>
      <c r="B4" s="28"/>
      <c r="C4" s="28"/>
      <c r="D4" s="28"/>
      <c r="E4" s="28"/>
      <c r="F4" s="28"/>
      <c r="G4" s="29"/>
    </row>
    <row r="5" spans="1:7" ht="15" customHeight="1">
      <c r="A5" s="21" t="s">
        <v>0</v>
      </c>
      <c r="B5" s="22"/>
      <c r="C5" s="22"/>
      <c r="D5" s="22"/>
      <c r="E5" s="23"/>
      <c r="F5" s="21" t="s">
        <v>8</v>
      </c>
      <c r="G5" s="23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22</v>
      </c>
      <c r="G6" s="16" t="e">
        <f>((E10*E35)/E28*E24)+(E9*E35)/E27*E24</f>
        <v>#DIV/0!</v>
      </c>
    </row>
    <row r="7" spans="1:7" ht="12.75">
      <c r="A7" s="1" t="s">
        <v>2</v>
      </c>
      <c r="B7" s="11">
        <v>0</v>
      </c>
      <c r="C7" s="11">
        <v>0</v>
      </c>
      <c r="D7" s="11">
        <v>0</v>
      </c>
      <c r="E7" s="3">
        <f>SUM(B7:D7)</f>
        <v>0</v>
      </c>
      <c r="F7" s="1" t="s">
        <v>41</v>
      </c>
      <c r="G7" s="16">
        <v>0</v>
      </c>
    </row>
    <row r="8" spans="1:7" ht="15" customHeight="1">
      <c r="A8" s="21" t="s">
        <v>9</v>
      </c>
      <c r="B8" s="22"/>
      <c r="C8" s="22"/>
      <c r="D8" s="22"/>
      <c r="E8" s="23"/>
      <c r="F8" s="1" t="s">
        <v>42</v>
      </c>
      <c r="G8" s="17">
        <f>E7*E18</f>
        <v>0</v>
      </c>
    </row>
    <row r="9" spans="1:7" ht="12.75">
      <c r="A9" s="18" t="s">
        <v>10</v>
      </c>
      <c r="B9" s="19"/>
      <c r="C9" s="19"/>
      <c r="D9" s="20"/>
      <c r="E9" s="12">
        <v>0</v>
      </c>
      <c r="F9" s="1" t="s">
        <v>6</v>
      </c>
      <c r="G9" s="16" t="e">
        <f>SUM(G6:G8)</f>
        <v>#DIV/0!</v>
      </c>
    </row>
    <row r="10" spans="1:7" ht="12.75">
      <c r="A10" s="18" t="s">
        <v>11</v>
      </c>
      <c r="B10" s="19"/>
      <c r="C10" s="19"/>
      <c r="D10" s="20"/>
      <c r="E10" s="12">
        <v>0</v>
      </c>
      <c r="F10" s="21" t="s">
        <v>43</v>
      </c>
      <c r="G10" s="23"/>
    </row>
    <row r="11" spans="1:7" ht="12.75">
      <c r="A11" s="18" t="s">
        <v>12</v>
      </c>
      <c r="B11" s="19"/>
      <c r="C11" s="19"/>
      <c r="D11" s="20"/>
      <c r="E11" s="4">
        <f>SUM(E9:E10)</f>
        <v>0</v>
      </c>
      <c r="F11" s="1" t="s">
        <v>48</v>
      </c>
      <c r="G11" s="13">
        <v>0</v>
      </c>
    </row>
    <row r="12" spans="1:7" ht="12.75">
      <c r="A12" s="21" t="s">
        <v>13</v>
      </c>
      <c r="B12" s="22"/>
      <c r="C12" s="22"/>
      <c r="D12" s="22"/>
      <c r="E12" s="23"/>
      <c r="F12" s="1" t="s">
        <v>51</v>
      </c>
      <c r="G12" s="15">
        <v>0</v>
      </c>
    </row>
    <row r="13" spans="1:7" ht="12.75">
      <c r="A13" s="18" t="s">
        <v>14</v>
      </c>
      <c r="B13" s="19"/>
      <c r="C13" s="19"/>
      <c r="D13" s="20"/>
      <c r="E13" s="12">
        <v>0</v>
      </c>
      <c r="F13" s="1" t="s">
        <v>44</v>
      </c>
      <c r="G13" s="17">
        <f>G12/12*G11</f>
        <v>0</v>
      </c>
    </row>
    <row r="14" spans="1:7" ht="12.75">
      <c r="A14" s="18" t="s">
        <v>16</v>
      </c>
      <c r="B14" s="19"/>
      <c r="C14" s="19"/>
      <c r="D14" s="20"/>
      <c r="E14" s="12">
        <v>0</v>
      </c>
      <c r="F14" s="1" t="s">
        <v>45</v>
      </c>
      <c r="G14" s="17">
        <f>G12/3/12*G11</f>
        <v>0</v>
      </c>
    </row>
    <row r="15" spans="1:10" ht="12.75">
      <c r="A15" s="18" t="s">
        <v>15</v>
      </c>
      <c r="B15" s="19"/>
      <c r="C15" s="19"/>
      <c r="D15" s="20"/>
      <c r="E15" s="5">
        <f>SUM(E13:E14)</f>
        <v>0</v>
      </c>
      <c r="F15" s="1" t="s">
        <v>49</v>
      </c>
      <c r="G15" s="17">
        <f>SUM(G12:G14)*8/100*G11</f>
        <v>0</v>
      </c>
      <c r="J15" t="s">
        <v>81</v>
      </c>
    </row>
    <row r="16" spans="1:7" ht="12.75">
      <c r="A16" s="18" t="s">
        <v>17</v>
      </c>
      <c r="B16" s="19"/>
      <c r="C16" s="19"/>
      <c r="D16" s="20"/>
      <c r="E16" s="12">
        <v>0</v>
      </c>
      <c r="F16" s="1" t="s">
        <v>46</v>
      </c>
      <c r="G16" s="17">
        <v>0</v>
      </c>
    </row>
    <row r="17" spans="1:7" ht="12.75">
      <c r="A17" s="21" t="s">
        <v>18</v>
      </c>
      <c r="B17" s="22"/>
      <c r="C17" s="22"/>
      <c r="D17" s="22"/>
      <c r="E17" s="23"/>
      <c r="F17" s="1" t="s">
        <v>47</v>
      </c>
      <c r="G17" s="17">
        <v>0</v>
      </c>
    </row>
    <row r="18" spans="1:7" ht="12.75">
      <c r="A18" s="18" t="s">
        <v>19</v>
      </c>
      <c r="B18" s="19"/>
      <c r="C18" s="19"/>
      <c r="D18" s="20"/>
      <c r="E18" s="12">
        <v>0</v>
      </c>
      <c r="F18" s="1" t="s">
        <v>50</v>
      </c>
      <c r="G18" s="17"/>
    </row>
    <row r="19" spans="1:7" ht="12.75">
      <c r="A19" s="21" t="s">
        <v>20</v>
      </c>
      <c r="B19" s="22"/>
      <c r="C19" s="22"/>
      <c r="D19" s="22"/>
      <c r="E19" s="23"/>
      <c r="F19" s="1" t="s">
        <v>52</v>
      </c>
      <c r="G19" s="16" t="e">
        <f>((G12*G11)+G13+G14+G15+G16+G17+G18)/E37*12</f>
        <v>#DIV/0!</v>
      </c>
    </row>
    <row r="20" spans="1:7" ht="12.75">
      <c r="A20" s="41" t="s">
        <v>21</v>
      </c>
      <c r="B20" s="32"/>
      <c r="C20" s="33"/>
      <c r="D20" s="33"/>
      <c r="E20" s="34"/>
      <c r="F20" s="21" t="s">
        <v>53</v>
      </c>
      <c r="G20" s="23"/>
    </row>
    <row r="21" spans="1:13" ht="12.75">
      <c r="A21" s="42"/>
      <c r="B21" s="35"/>
      <c r="C21" s="36"/>
      <c r="D21" s="36"/>
      <c r="E21" s="37"/>
      <c r="F21" s="1" t="s">
        <v>30</v>
      </c>
      <c r="G21" s="17">
        <f>E31</f>
        <v>0</v>
      </c>
      <c r="M21" t="s">
        <v>80</v>
      </c>
    </row>
    <row r="22" spans="1:7" ht="12.75">
      <c r="A22" s="43"/>
      <c r="B22" s="38"/>
      <c r="C22" s="39"/>
      <c r="D22" s="39"/>
      <c r="E22" s="40"/>
      <c r="F22" s="1" t="s">
        <v>54</v>
      </c>
      <c r="G22" s="17">
        <f>E32</f>
        <v>0</v>
      </c>
    </row>
    <row r="23" spans="1:7" ht="12.75">
      <c r="A23" s="18" t="s">
        <v>22</v>
      </c>
      <c r="B23" s="19"/>
      <c r="C23" s="19"/>
      <c r="D23" s="20"/>
      <c r="E23" s="10"/>
      <c r="F23" s="1" t="s">
        <v>32</v>
      </c>
      <c r="G23" s="17">
        <f>E33</f>
        <v>0</v>
      </c>
    </row>
    <row r="24" spans="1:7" ht="12.75">
      <c r="A24" s="18" t="s">
        <v>23</v>
      </c>
      <c r="B24" s="19"/>
      <c r="C24" s="19"/>
      <c r="D24" s="20"/>
      <c r="E24" s="15">
        <v>0</v>
      </c>
      <c r="F24" s="1" t="s">
        <v>55</v>
      </c>
      <c r="G24" s="15">
        <v>0</v>
      </c>
    </row>
    <row r="25" spans="1:7" ht="12.75">
      <c r="A25" s="18" t="s">
        <v>24</v>
      </c>
      <c r="B25" s="19"/>
      <c r="C25" s="19"/>
      <c r="D25" s="20"/>
      <c r="E25" s="15">
        <v>0</v>
      </c>
      <c r="F25" s="1" t="s">
        <v>56</v>
      </c>
      <c r="G25" s="17">
        <v>0</v>
      </c>
    </row>
    <row r="26" spans="1:7" ht="12.75">
      <c r="A26" s="18" t="s">
        <v>25</v>
      </c>
      <c r="B26" s="19"/>
      <c r="C26" s="19"/>
      <c r="D26" s="20"/>
      <c r="E26" s="15">
        <v>0</v>
      </c>
      <c r="F26" s="1" t="s">
        <v>57</v>
      </c>
      <c r="G26" s="17">
        <f>E25-E26</f>
        <v>0</v>
      </c>
    </row>
    <row r="27" spans="1:7" ht="12.75">
      <c r="A27" s="18" t="s">
        <v>26</v>
      </c>
      <c r="B27" s="19"/>
      <c r="C27" s="19"/>
      <c r="D27" s="20"/>
      <c r="E27" s="15">
        <v>0</v>
      </c>
      <c r="F27" s="1" t="s">
        <v>58</v>
      </c>
      <c r="G27" s="15">
        <v>0</v>
      </c>
    </row>
    <row r="28" spans="1:7" ht="12.75">
      <c r="A28" s="18" t="s">
        <v>27</v>
      </c>
      <c r="B28" s="19"/>
      <c r="C28" s="19"/>
      <c r="D28" s="20"/>
      <c r="E28" s="15">
        <v>0</v>
      </c>
      <c r="F28" s="1" t="s">
        <v>77</v>
      </c>
      <c r="G28" s="15">
        <v>0</v>
      </c>
    </row>
    <row r="29" spans="1:7" ht="12.75">
      <c r="A29" s="18" t="s">
        <v>28</v>
      </c>
      <c r="B29" s="19"/>
      <c r="C29" s="19"/>
      <c r="D29" s="20"/>
      <c r="E29" s="16">
        <v>0</v>
      </c>
      <c r="F29" s="1" t="s">
        <v>60</v>
      </c>
      <c r="G29" s="17">
        <f>SUM(G21:G28)</f>
        <v>0</v>
      </c>
    </row>
    <row r="30" spans="1:7" ht="12.75">
      <c r="A30" s="18" t="s">
        <v>29</v>
      </c>
      <c r="B30" s="19"/>
      <c r="C30" s="19"/>
      <c r="D30" s="20"/>
      <c r="E30" s="16">
        <v>0</v>
      </c>
      <c r="F30" s="1" t="s">
        <v>61</v>
      </c>
      <c r="G30" s="17"/>
    </row>
    <row r="31" spans="1:7" ht="12.75">
      <c r="A31" s="18" t="s">
        <v>30</v>
      </c>
      <c r="B31" s="19"/>
      <c r="C31" s="19"/>
      <c r="D31" s="20"/>
      <c r="E31" s="15">
        <v>0</v>
      </c>
      <c r="F31" s="1" t="s">
        <v>62</v>
      </c>
      <c r="G31" s="17">
        <f>G29/10</f>
        <v>0</v>
      </c>
    </row>
    <row r="32" spans="1:7" ht="12.75">
      <c r="A32" s="18" t="s">
        <v>31</v>
      </c>
      <c r="B32" s="19"/>
      <c r="C32" s="19"/>
      <c r="D32" s="20"/>
      <c r="E32" s="15">
        <v>0</v>
      </c>
      <c r="F32" s="21" t="s">
        <v>63</v>
      </c>
      <c r="G32" s="23"/>
    </row>
    <row r="33" spans="1:7" ht="12.75">
      <c r="A33" s="18" t="s">
        <v>32</v>
      </c>
      <c r="B33" s="19"/>
      <c r="C33" s="19"/>
      <c r="D33" s="20"/>
      <c r="E33" s="15">
        <v>0</v>
      </c>
      <c r="F33" s="1" t="s">
        <v>64</v>
      </c>
      <c r="G33" s="14">
        <v>0</v>
      </c>
    </row>
    <row r="34" spans="1:7" ht="12.75">
      <c r="A34" s="21" t="s">
        <v>33</v>
      </c>
      <c r="B34" s="22"/>
      <c r="C34" s="22"/>
      <c r="D34" s="22"/>
      <c r="E34" s="23"/>
      <c r="F34" s="1" t="s">
        <v>65</v>
      </c>
      <c r="G34" s="17">
        <f>E25*G33</f>
        <v>0</v>
      </c>
    </row>
    <row r="35" spans="1:7" ht="12.75">
      <c r="A35" s="18" t="s">
        <v>34</v>
      </c>
      <c r="B35" s="19"/>
      <c r="C35" s="19"/>
      <c r="D35" s="20"/>
      <c r="E35" s="13">
        <v>0</v>
      </c>
      <c r="F35" s="1" t="s">
        <v>66</v>
      </c>
      <c r="G35" s="17" t="e">
        <f>G34/E37</f>
        <v>#DIV/0!</v>
      </c>
    </row>
    <row r="36" spans="1:7" ht="12.75">
      <c r="A36" s="18" t="s">
        <v>35</v>
      </c>
      <c r="B36" s="19"/>
      <c r="C36" s="19"/>
      <c r="D36" s="20"/>
      <c r="E36" s="13">
        <v>0</v>
      </c>
      <c r="F36" s="1" t="s">
        <v>67</v>
      </c>
      <c r="G36" s="17" t="e">
        <f>((G9+G19+G31+G35)/(100-E41)*100)</f>
        <v>#DIV/0!</v>
      </c>
    </row>
    <row r="37" spans="1:7" ht="12.75">
      <c r="A37" s="18" t="s">
        <v>36</v>
      </c>
      <c r="B37" s="19"/>
      <c r="C37" s="19"/>
      <c r="D37" s="20"/>
      <c r="E37" s="13">
        <v>0</v>
      </c>
      <c r="F37" s="1" t="s">
        <v>75</v>
      </c>
      <c r="G37" s="17" t="e">
        <f>G36*E41/100</f>
        <v>#DIV/0!</v>
      </c>
    </row>
    <row r="38" spans="1:7" ht="12.75">
      <c r="A38" s="21">
        <v>6</v>
      </c>
      <c r="B38" s="22"/>
      <c r="C38" s="22"/>
      <c r="D38" s="22"/>
      <c r="E38" s="23"/>
      <c r="F38" s="1" t="s">
        <v>68</v>
      </c>
      <c r="G38" s="17" t="e">
        <f>G36/(E11*E35)</f>
        <v>#DIV/0!</v>
      </c>
    </row>
    <row r="39" spans="1:7" ht="12.75">
      <c r="A39" s="18" t="s">
        <v>38</v>
      </c>
      <c r="B39" s="19"/>
      <c r="C39" s="19"/>
      <c r="D39" s="20"/>
      <c r="E39" s="13">
        <v>0</v>
      </c>
      <c r="F39" s="21" t="s">
        <v>69</v>
      </c>
      <c r="G39" s="23"/>
    </row>
    <row r="40" spans="1:7" ht="12.75">
      <c r="A40" s="18" t="s">
        <v>39</v>
      </c>
      <c r="B40" s="19"/>
      <c r="C40" s="19"/>
      <c r="D40" s="20"/>
      <c r="E40" s="13">
        <v>0</v>
      </c>
      <c r="F40" s="1" t="s">
        <v>22</v>
      </c>
      <c r="G40" s="7" t="e">
        <f>G6/G36</f>
        <v>#DIV/0!</v>
      </c>
    </row>
    <row r="41" spans="1:7" ht="12.75">
      <c r="A41" s="44" t="s">
        <v>40</v>
      </c>
      <c r="B41" s="44"/>
      <c r="C41" s="44"/>
      <c r="D41" s="44"/>
      <c r="E41" s="6">
        <v>0</v>
      </c>
      <c r="F41" s="1" t="s">
        <v>41</v>
      </c>
      <c r="G41" s="7" t="e">
        <f>G7/G36</f>
        <v>#DIV/0!</v>
      </c>
    </row>
    <row r="42" spans="1:7" ht="12.75">
      <c r="A42" s="8"/>
      <c r="B42" s="8"/>
      <c r="C42" s="8"/>
      <c r="D42" s="8"/>
      <c r="E42" s="8"/>
      <c r="F42" s="1" t="s">
        <v>70</v>
      </c>
      <c r="G42" s="7" t="e">
        <f>G37/G36</f>
        <v>#DIV/0!</v>
      </c>
    </row>
    <row r="43" spans="1:7" ht="12.75">
      <c r="A43" s="8"/>
      <c r="B43" s="8"/>
      <c r="C43" s="8"/>
      <c r="D43" s="8"/>
      <c r="E43" s="8"/>
      <c r="F43" s="1" t="s">
        <v>71</v>
      </c>
      <c r="G43" s="7" t="e">
        <f>G19/G36</f>
        <v>#DIV/0!</v>
      </c>
    </row>
    <row r="44" spans="1:7" ht="12.75">
      <c r="A44" s="8"/>
      <c r="B44" s="8"/>
      <c r="C44" s="8"/>
      <c r="D44" s="8"/>
      <c r="E44" s="8"/>
      <c r="F44" s="1" t="s">
        <v>72</v>
      </c>
      <c r="G44" s="7" t="e">
        <f>G35/G36</f>
        <v>#DIV/0!</v>
      </c>
    </row>
    <row r="45" spans="1:7" ht="12.75">
      <c r="A45" s="8"/>
      <c r="B45" s="8"/>
      <c r="C45" s="8"/>
      <c r="D45" s="8"/>
      <c r="E45" s="8"/>
      <c r="F45" s="1" t="s">
        <v>73</v>
      </c>
      <c r="G45" s="7" t="e">
        <f>G31/G36</f>
        <v>#DIV/0!</v>
      </c>
    </row>
    <row r="46" spans="1:7" ht="12.75">
      <c r="A46" s="8"/>
      <c r="B46" s="8"/>
      <c r="C46" s="8"/>
      <c r="D46" s="8"/>
      <c r="E46" s="8"/>
      <c r="F46" s="1" t="s">
        <v>6</v>
      </c>
      <c r="G46" s="7" t="e">
        <f>SUM(G40:G45)</f>
        <v>#DIV/0!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8:E8"/>
    <mergeCell ref="A9:D9"/>
    <mergeCell ref="A4:G4"/>
    <mergeCell ref="A5:E5"/>
    <mergeCell ref="F5:G5"/>
    <mergeCell ref="A1:G1"/>
    <mergeCell ref="A2:G2"/>
    <mergeCell ref="A3:B3"/>
    <mergeCell ref="D3:G3"/>
    <mergeCell ref="A24:D24"/>
    <mergeCell ref="A14:D14"/>
    <mergeCell ref="A19:E19"/>
    <mergeCell ref="A15:D15"/>
    <mergeCell ref="A23:D23"/>
    <mergeCell ref="A16:D16"/>
    <mergeCell ref="A17:E17"/>
    <mergeCell ref="A18:D18"/>
    <mergeCell ref="B20:E22"/>
    <mergeCell ref="A20:A22"/>
    <mergeCell ref="F10:G10"/>
    <mergeCell ref="A11:D11"/>
    <mergeCell ref="F20:G20"/>
    <mergeCell ref="A10:D10"/>
    <mergeCell ref="A12:E12"/>
    <mergeCell ref="A13:D13"/>
    <mergeCell ref="A25:D25"/>
    <mergeCell ref="A26:D26"/>
    <mergeCell ref="A35:D35"/>
    <mergeCell ref="F39:G39"/>
    <mergeCell ref="F32:G32"/>
    <mergeCell ref="A33:D33"/>
    <mergeCell ref="A34:E34"/>
    <mergeCell ref="A36:D36"/>
    <mergeCell ref="A37:D37"/>
    <mergeCell ref="A27:D27"/>
    <mergeCell ref="A41:D41"/>
    <mergeCell ref="A28:D28"/>
    <mergeCell ref="A29:D29"/>
    <mergeCell ref="A30:D30"/>
    <mergeCell ref="A31:D31"/>
    <mergeCell ref="A32:D32"/>
    <mergeCell ref="A38:E38"/>
    <mergeCell ref="A39:D39"/>
    <mergeCell ref="A40:D40"/>
  </mergeCells>
  <printOptions/>
  <pageMargins left="0.51" right="0.2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volnei1</dc:creator>
  <cp:keywords/>
  <dc:description/>
  <cp:lastModifiedBy>Fernanda</cp:lastModifiedBy>
  <cp:lastPrinted>2018-01-23T11:12:01Z</cp:lastPrinted>
  <dcterms:created xsi:type="dcterms:W3CDTF">2009-02-09T17:22:03Z</dcterms:created>
  <dcterms:modified xsi:type="dcterms:W3CDTF">2018-01-24T09:45:37Z</dcterms:modified>
  <cp:category/>
  <cp:version/>
  <cp:contentType/>
  <cp:contentStatus/>
</cp:coreProperties>
</file>